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480" windowHeight="11640" activeTab="0"/>
  </bookViews>
  <sheets>
    <sheet name="Отчет" sheetId="1" r:id="rId1"/>
    <sheet name="Выгрузка" sheetId="2" r:id="rId2"/>
    <sheet name="Выгрузка в ФНС" sheetId="3" r:id="rId3"/>
    <sheet name="Схема" sheetId="4" r:id="rId4"/>
  </sheets>
  <definedNames>
    <definedName name="BACC">'Отчет'!$V$131</definedName>
    <definedName name="BDAY">'Отчет'!$B$141</definedName>
    <definedName name="BDIR">'Отчет'!$V$128</definedName>
    <definedName name="BMONTH">'Отчет'!$E$141</definedName>
    <definedName name="BUH_FAMILYNAME">'Выгрузка в ФНС'!$D$26</definedName>
    <definedName name="BUH_FIRSTNAME">'Выгрузка в ФНС'!$D$27</definedName>
    <definedName name="BUH_LASTNAME">'Выгрузка в ФНС'!$D$28</definedName>
    <definedName name="BYEAR">'Отчет'!$R$141</definedName>
    <definedName name="CDATE">'Отчет'!$CU$4</definedName>
    <definedName name="CGLAVA">'Отчет'!$CU$9</definedName>
    <definedName name="COKATO">'Отчет'!$CU$7</definedName>
    <definedName name="COKPO1">'Отчет'!$CU$5</definedName>
    <definedName name="COKPO2">'Отчет'!$CU$8</definedName>
    <definedName name="DIR_FAMILYNAME">'Выгрузка в ФНС'!$D$21</definedName>
    <definedName name="DIR_FIRSTNAME">'Выгрузка в ФНС'!$D$22</definedName>
    <definedName name="DIR_LASTNAME">'Выгрузка в ФНС'!$D$23</definedName>
    <definedName name="filePathGNU">'Выгрузка в ФНС'!$B$34</definedName>
    <definedName name="HAGENT1">'Отчет'!$V$6</definedName>
    <definedName name="HAGENT2">'Отчет'!$V$8</definedName>
    <definedName name="HDAY">'Отчет'!$AI$4</definedName>
    <definedName name="HMONTH">'Отчет'!$AL$4</definedName>
    <definedName name="HYEAR">'Отчет'!$BB$4</definedName>
    <definedName name="IDEN_FIN_TO">'Выгрузка в ФНС'!$D$7</definedName>
    <definedName name="IDEN_TO">'Выгрузка в ФНС'!$D$6</definedName>
    <definedName name="L1_ANLCODE">'Отчет'!#REF!</definedName>
    <definedName name="L1_NAME">'Отчет'!#REF!</definedName>
    <definedName name="L1_STRCODE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TYPE">'Отчет'!#REF!</definedName>
    <definedName name="PATH_FOLDER">'Выгрузка в ФНС'!$D$3</definedName>
    <definedName name="SUM4">'Отчет'!$BA$143</definedName>
    <definedName name="SUM5">'Отчет'!$BO$143</definedName>
    <definedName name="SUM6">'Отчет'!$CC$143</definedName>
    <definedName name="SUM7">'Отчет'!$CQ$143</definedName>
    <definedName name="TH_PAGE">'Отчет'!#REF!</definedName>
    <definedName name="THEAD">'Отчет'!#REF!</definedName>
    <definedName name="THEAD.1">'Отчет'!$13:$15</definedName>
    <definedName name="THEAD.2">'Отчет'!$35:$37</definedName>
    <definedName name="THEAD.3">'Отчет'!$63:$65</definedName>
    <definedName name="THEAD.4">'Отчет'!$90:$92</definedName>
    <definedName name="THEAD.5">'Отчет'!$113:$115</definedName>
    <definedName name="TLINE1">'Отчет'!#REF!</definedName>
    <definedName name="TLINE1.1">'Отчет'!$16:$16</definedName>
    <definedName name="TLINE1.10">'Отчет'!$25:$25</definedName>
    <definedName name="TLINE1.11">'Отчет'!$26:$26</definedName>
    <definedName name="TLINE1.12">'Отчет'!$27:$27</definedName>
    <definedName name="TLINE1.13">'Отчет'!$28:$28</definedName>
    <definedName name="TLINE1.14">'Отчет'!$29:$29</definedName>
    <definedName name="TLINE1.15">'Отчет'!$30:$30</definedName>
    <definedName name="TLINE1.16">'Отчет'!$31:$31</definedName>
    <definedName name="TLINE1.17">'Отчет'!$32:$32</definedName>
    <definedName name="TLINE1.18">'Отчет'!$33:$33</definedName>
    <definedName name="TLINE1.19">'Отчет'!$34:$34</definedName>
    <definedName name="TLINE1.2">'Отчет'!$17:$17</definedName>
    <definedName name="TLINE1.20">'Отчет'!$38:$38</definedName>
    <definedName name="TLINE1.21">'Отчет'!$39:$39</definedName>
    <definedName name="TLINE1.22">'Отчет'!$40:$40</definedName>
    <definedName name="TLINE1.23">'Отчет'!$41:$41</definedName>
    <definedName name="TLINE1.24">'Отчет'!$42:$42</definedName>
    <definedName name="TLINE1.25">'Отчет'!$43:$43</definedName>
    <definedName name="TLINE1.26">'Отчет'!$44:$44</definedName>
    <definedName name="TLINE1.27">'Отчет'!$45:$45</definedName>
    <definedName name="TLINE1.28">'Отчет'!$46:$46</definedName>
    <definedName name="TLINE1.29">'Отчет'!$47:$47</definedName>
    <definedName name="TLINE1.3">'Отчет'!$18:$18</definedName>
    <definedName name="TLINE1.30">'Отчет'!$48:$48</definedName>
    <definedName name="TLINE1.31">'Отчет'!$49:$49</definedName>
    <definedName name="TLINE1.32">'Отчет'!$50:$50</definedName>
    <definedName name="TLINE1.33">'Отчет'!$51:$51</definedName>
    <definedName name="TLINE1.34">'Отчет'!$52:$52</definedName>
    <definedName name="TLINE1.35">'Отчет'!$53:$53</definedName>
    <definedName name="TLINE1.36">'Отчет'!$54:$54</definedName>
    <definedName name="TLINE1.37">'Отчет'!$55:$55</definedName>
    <definedName name="TLINE1.38">'Отчет'!$56:$56</definedName>
    <definedName name="TLINE1.39">'Отчет'!$57:$57</definedName>
    <definedName name="TLINE1.4">'Отчет'!$19:$19</definedName>
    <definedName name="TLINE1.40">'Отчет'!$58:$58</definedName>
    <definedName name="TLINE1.41">'Отчет'!$59:$59</definedName>
    <definedName name="TLINE1.42">'Отчет'!$60:$60</definedName>
    <definedName name="TLINE1.43">'Отчет'!$61:$61</definedName>
    <definedName name="TLINE1.44">'Отчет'!$62:$62</definedName>
    <definedName name="TLINE1.45">'Отчет'!$66:$66</definedName>
    <definedName name="TLINE1.46">'Отчет'!$67:$67</definedName>
    <definedName name="TLINE1.47">'Отчет'!$68:$68</definedName>
    <definedName name="TLINE1.48">'Отчет'!$69:$69</definedName>
    <definedName name="TLINE1.49">'Отчет'!$70:$70</definedName>
    <definedName name="TLINE1.5">'Отчет'!$20:$20</definedName>
    <definedName name="TLINE1.50">'Отчет'!$71:$71</definedName>
    <definedName name="TLINE1.51">'Отчет'!$72:$72</definedName>
    <definedName name="TLINE1.52">'Отчет'!$73:$73</definedName>
    <definedName name="TLINE1.53">'Отчет'!$74:$74</definedName>
    <definedName name="TLINE1.54">'Отчет'!$75:$75</definedName>
    <definedName name="TLINE1.55">'Отчет'!$76:$76</definedName>
    <definedName name="TLINE1.56">'Отчет'!$77:$77</definedName>
    <definedName name="TLINE1.57">'Отчет'!$78:$78</definedName>
    <definedName name="TLINE1.58">'Отчет'!$79:$79</definedName>
    <definedName name="TLINE1.59">'Отчет'!$80:$80</definedName>
    <definedName name="TLINE1.6">'Отчет'!$21:$21</definedName>
    <definedName name="TLINE1.60">'Отчет'!$81:$81</definedName>
    <definedName name="TLINE1.61">'Отчет'!$82:$82</definedName>
    <definedName name="TLINE1.62">'Отчет'!$83:$83</definedName>
    <definedName name="TLINE1.63">'Отчет'!$84:$84</definedName>
    <definedName name="TLINE1.64">'Отчет'!$85:$85</definedName>
    <definedName name="TLINE1.65">'Отчет'!$86:$86</definedName>
    <definedName name="TLINE1.66">'Отчет'!$87:$87</definedName>
    <definedName name="TLINE1.67">'Отчет'!$88:$88</definedName>
    <definedName name="TLINE1.68">'Отчет'!$89:$89</definedName>
    <definedName name="TLINE1.69">'Отчет'!$93:$93</definedName>
    <definedName name="TLINE1.7">'Отчет'!$22:$22</definedName>
    <definedName name="TLINE1.70">'Отчет'!$94:$94</definedName>
    <definedName name="TLINE1.71">'Отчет'!$95:$95</definedName>
    <definedName name="TLINE1.72">'Отчет'!$96:$96</definedName>
    <definedName name="TLINE1.73">'Отчет'!$97:$97</definedName>
    <definedName name="TLINE1.74">'Отчет'!$98:$98</definedName>
    <definedName name="TLINE1.75">'Отчет'!$99:$99</definedName>
    <definedName name="TLINE1.76">'Отчет'!$100:$100</definedName>
    <definedName name="TLINE1.77">'Отчет'!$101:$101</definedName>
    <definedName name="TLINE1.78">'Отчет'!$102:$102</definedName>
    <definedName name="TLINE1.79">'Отчет'!$103:$103</definedName>
    <definedName name="TLINE1.8">'Отчет'!$23:$23</definedName>
    <definedName name="TLINE1.80">'Отчет'!$104:$104</definedName>
    <definedName name="TLINE1.81">'Отчет'!$105:$105</definedName>
    <definedName name="TLINE1.82">'Отчет'!$106:$106</definedName>
    <definedName name="TLINE1.83">'Отчет'!$107:$107</definedName>
    <definedName name="TLINE1.84">'Отчет'!$108:$108</definedName>
    <definedName name="TLINE1.85">'Отчет'!$109:$109</definedName>
    <definedName name="TLINE1.86">'Отчет'!$110:$110</definedName>
    <definedName name="TLINE1.87">'Отчет'!$111:$111</definedName>
    <definedName name="TLINE1.88">'Отчет'!$112:$112</definedName>
    <definedName name="TLINE1.89">'Отчет'!$116:$116</definedName>
    <definedName name="TLINE1.9">'Отчет'!$24:$24</definedName>
    <definedName name="TLINE1.90">'Отчет'!$117:$117</definedName>
    <definedName name="TLINE1.91">'Отчет'!$118:$118</definedName>
    <definedName name="TLINE1.92">'Отчет'!$119:$119</definedName>
    <definedName name="TLINE1.93">'Отчет'!$120:$120</definedName>
    <definedName name="TLINE1.94">'Отчет'!$121:$121</definedName>
    <definedName name="TLINE1.95">'Отчет'!$122:$122</definedName>
    <definedName name="TLINE1.96">'Отчет'!$123:$123</definedName>
    <definedName name="TLINE1.97">'Отчет'!$124:$124</definedName>
    <definedName name="TLINE1.98">'Отчет'!$125:$125</definedName>
    <definedName name="txt_fileName">'Выгрузка'!$E$4</definedName>
    <definedName name="ДатаОтчXml">'Выгрузка в ФНС'!$D$31</definedName>
    <definedName name="ИННЮЛ">'Выгрузка в ФНС'!$D$8</definedName>
    <definedName name="Конец">'Отчет'!$CQ$126</definedName>
    <definedName name="КПП">'Выгрузка в ФНС'!$D$9</definedName>
    <definedName name="МФБухгалтер">'Выгрузка'!$D$10</definedName>
    <definedName name="МФГлавБух">'Выгрузка'!$D$9</definedName>
    <definedName name="МФДатаПо">'Выгрузка'!$D$6</definedName>
    <definedName name="МФДолжность">'Выгрузка'!$D$14</definedName>
    <definedName name="МФДолжностьУполЛиц">'Выгрузка'!$D$12</definedName>
    <definedName name="МФИсполнитель">'Выгрузка'!$D$13</definedName>
    <definedName name="МФИСТ">'Выгрузка'!$D$7</definedName>
    <definedName name="МФПРД">'Выгрузка'!$D$5</definedName>
    <definedName name="МФРуководитель">'Выгрузка'!$D$8</definedName>
    <definedName name="МФРуководительУполЛиц">'Выгрузка'!$D$11</definedName>
    <definedName name="МФРуководительФЭС">'Выгрузка'!#REF!</definedName>
    <definedName name="МФТелефон">'Выгрузка'!$D$15</definedName>
    <definedName name="_xlnm.Print_Area" localSheetId="0">'Отчет'!$A$1:$DE$141</definedName>
    <definedName name="ОтчетГодXml">'Выгрузка в ФНС'!$D$19</definedName>
  </definedNames>
  <calcPr fullCalcOnLoad="1"/>
</workbook>
</file>

<file path=xl/sharedStrings.xml><?xml version="1.0" encoding="utf-8"?>
<sst xmlns="http://schemas.openxmlformats.org/spreadsheetml/2006/main" count="2185" uniqueCount="536">
  <si>
    <t>ОТЧЕТ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</si>
  <si>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</si>
  <si>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</si>
  <si>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</si>
  <si>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</si>
  <si>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</si>
  <si>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</si>
  <si>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</si>
  <si>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ИНН,КПП, местонахождение)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</si>
  <si>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</si>
  <si>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</si>
  <si>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</si>
  <si>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</si>
  <si>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</si>
  <si>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</si>
  <si>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</si>
  <si>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</si>
  <si>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</si>
  <si>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</si>
  <si>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</si>
  <si>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</si>
  <si>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</si>
  <si>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 xml:space="preserve">по ОКАТО 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</si>
  <si>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</si>
  <si>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</si>
  <si>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</si>
  <si>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</si>
  <si>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</si>
  <si>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</si>
  <si>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</si>
  <si>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 xml:space="preserve">по ОКЕИ </t>
  </si>
  <si>
    <t>Код
стро-
ки</t>
  </si>
  <si>
    <t>Наименование показателя</t>
  </si>
  <si>
    <t>0503721</t>
  </si>
  <si>
    <t>О ФИНАНСОВЫХ РЕЗУЛЬТАТАХ ДЕЯТЕЛЬНОСТИ УЧРЕЖДЕНИЯ</t>
  </si>
  <si>
    <t>годовая</t>
  </si>
  <si>
    <t>Код
анали-
тики</t>
  </si>
  <si>
    <t>Деятельность
с целевыми
средствами</t>
  </si>
  <si>
    <t>Деятельность
по оказанию
услуг (работ)</t>
  </si>
  <si>
    <t>Средства
во временном
распоряжении</t>
  </si>
  <si>
    <t>Итого</t>
  </si>
  <si>
    <t xml:space="preserve">Папка выгрузки: </t>
  </si>
  <si>
    <t>C:\</t>
  </si>
  <si>
    <t xml:space="preserve">ПРД: </t>
  </si>
  <si>
    <t xml:space="preserve">РДТ: </t>
  </si>
  <si>
    <t xml:space="preserve">ИСТ: </t>
  </si>
  <si>
    <t xml:space="preserve">Руководитель: </t>
  </si>
  <si>
    <t xml:space="preserve">Центр.бух.: </t>
  </si>
  <si>
    <t xml:space="preserve">Должность: </t>
  </si>
  <si>
    <t xml:space="preserve">Исполнитель: </t>
  </si>
  <si>
    <t xml:space="preserve">Телефон: </t>
  </si>
  <si>
    <t>Формат выходных файлов</t>
  </si>
  <si>
    <t>FFF     P     VV .  TXT</t>
  </si>
  <si>
    <t>Расширение файла</t>
  </si>
  <si>
    <t>Номер версии отчетной формы</t>
  </si>
  <si>
    <t>Код периодичности:
M – месячная (шрифт лат.)
Q- квартальная (шрифт лат.) ( на 1 апреля, 1 июля и 1 октября)
Y – годовая (шрифт лат.) (на 1 января).</t>
  </si>
  <si>
    <t>FFF или FFFF – 3-х или 4-значный код отчетной формы
(см. Таблица 1, графа 1)</t>
  </si>
  <si>
    <t>#%</t>
  </si>
  <si>
    <t>&lt;set page="Выгрузка"/&gt;</t>
  </si>
  <si>
    <t>ПРД=&lt;c name="МФПРД"/&gt;</t>
  </si>
  <si>
    <t>РДТ=&lt;c name="МФДатаПо"/&gt;</t>
  </si>
  <si>
    <t>ВИД=3</t>
  </si>
  <si>
    <t>ИСТ=&lt;c name="МФИСТ"/&gt;</t>
  </si>
  <si>
    <t>#</t>
  </si>
  <si>
    <t>#@</t>
  </si>
  <si>
    <t>ТБ=01</t>
  </si>
  <si>
    <t>#$</t>
  </si>
  <si>
    <t>&lt;tbl&gt;</t>
  </si>
  <si>
    <t>&lt;/tbl&gt;</t>
  </si>
  <si>
    <t>#&amp;</t>
  </si>
  <si>
    <t>Руководитель=&lt;c name="МФРуководитель"/&gt;</t>
  </si>
  <si>
    <t>Центр.бух.=&lt;c name="МФБухгалтер"/&gt;</t>
  </si>
  <si>
    <t>Руководитель=&lt;c name="МФРуководительУполЛиц"/&gt;</t>
  </si>
  <si>
    <t>Должность=&lt;c name="МФДолжностьУполЛиц"/&gt;</t>
  </si>
  <si>
    <t>Исполнитель=&lt;c name="МФИсполнитель"/&gt;</t>
  </si>
  <si>
    <t>Должность=&lt;c name="МФДолжность"/&gt;</t>
  </si>
  <si>
    <t>Тел.=&lt;c name="МФТелефон"/&gt;</t>
  </si>
  <si>
    <t>#~</t>
  </si>
  <si>
    <t>##</t>
  </si>
  <si>
    <t>КОДФ=321</t>
  </si>
  <si>
    <t>ППО=ПАРУС 8 Бухгалтерия</t>
  </si>
  <si>
    <t xml:space="preserve">  &lt;area nameLT ="AQ15" nameRB = "Конец" TypeValue = "1" StartStr = "2"/&gt;</t>
  </si>
  <si>
    <t>&lt;set page="Отчет" tblEmptyCell="0.00"/&gt;</t>
  </si>
  <si>
    <t xml:space="preserve">Гл.бух.: </t>
  </si>
  <si>
    <t>Гл.бух.=&lt;c name="МФГлавБух"/&gt;</t>
  </si>
  <si>
    <t>(телефон, e-mail)</t>
  </si>
  <si>
    <t>(стр.301 - стр.302) - (стр.310 + стр.380)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</si>
  <si>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</si>
  <si>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</si>
  <si>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</si>
  <si>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</si>
  <si>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</si>
  <si>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</si>
  <si>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</si>
  <si>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</si>
  <si>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</si>
  <si>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</si>
  <si>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</si>
  <si>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</si>
  <si>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КПП обособленного подразделения</t>
  </si>
  <si>
    <t>КПП_ОП</t>
  </si>
  <si>
    <t>ИНН органа, осуществляющего полномочия учредителя</t>
  </si>
  <si>
    <t>ИННЮЛ_Учр</t>
  </si>
  <si>
    <t>КПП органа, осуществляющего полномочия учредителя</t>
  </si>
  <si>
    <t>КПП_Учр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</si>
  <si>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</si>
  <si>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</si>
  <si>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</si>
  <si>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</si>
  <si>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</si>
  <si>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</si>
  <si>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</si>
  <si>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</si>
  <si>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</si>
  <si>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</si>
  <si>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</si>
  <si>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</si>
  <si>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</si>
  <si>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</si>
  <si>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</si>
  <si>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</si>
  <si>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</si>
  <si>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</si>
  <si>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</si>
  <si>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</si>
  <si>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</si>
  <si>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</si>
  <si>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Главный бухгалтер учреждения (Телефон)</t>
  </si>
  <si>
    <t>Главный бухгалтер учреждения (Email)</t>
  </si>
  <si>
    <t>ДатаОтч</t>
  </si>
  <si>
    <t>Значение</t>
  </si>
  <si>
    <t>Дата</t>
  </si>
  <si>
    <t>Год</t>
  </si>
  <si>
    <t>Месяц</t>
  </si>
  <si>
    <t>День</t>
  </si>
  <si>
    <t>ПАРУС 8561</t>
  </si>
  <si>
    <t>5.01</t>
  </si>
  <si>
    <t>0</t>
  </si>
  <si>
    <t xml:space="preserve">0 – первичный документ, 
1 – 999 – номер корректировки для корректирующего документа
</t>
  </si>
  <si>
    <t>Файл:</t>
  </si>
  <si>
    <t>Тип</t>
  </si>
  <si>
    <t xml:space="preserve">Код </t>
  </si>
  <si>
    <t>Н</t>
  </si>
  <si>
    <t>Файл</t>
  </si>
  <si>
    <t>А</t>
  </si>
  <si>
    <t>С</t>
  </si>
  <si>
    <t>Документ</t>
  </si>
  <si>
    <t>Период</t>
  </si>
  <si>
    <t>ОКЕИ</t>
  </si>
  <si>
    <t>СвНП</t>
  </si>
  <si>
    <t>АН</t>
  </si>
  <si>
    <t>ОКПО</t>
  </si>
  <si>
    <t>ОКАТО</t>
  </si>
  <si>
    <t>ОКПО_Учр</t>
  </si>
  <si>
    <t>ГлаваБК</t>
  </si>
  <si>
    <t>НПЮЛ</t>
  </si>
  <si>
    <t>НаимОрг</t>
  </si>
  <si>
    <t>НаимОП</t>
  </si>
  <si>
    <t>Учредит</t>
  </si>
  <si>
    <t>УчредПолн</t>
  </si>
  <si>
    <t>Р</t>
  </si>
  <si>
    <t>Подписант</t>
  </si>
  <si>
    <t>ПрПодп</t>
  </si>
  <si>
    <t>Тлф</t>
  </si>
  <si>
    <t>E-mail</t>
  </si>
  <si>
    <t>ФИО</t>
  </si>
  <si>
    <t>Фамилия</t>
  </si>
  <si>
    <t>Имя</t>
  </si>
  <si>
    <t>Отчество</t>
  </si>
  <si>
    <t>ОтчетФинРез</t>
  </si>
  <si>
    <t>Доход</t>
  </si>
  <si>
    <t>ДохВс</t>
  </si>
  <si>
    <t>КодАналит</t>
  </si>
  <si>
    <t>ЦелевСред</t>
  </si>
  <si>
    <t>ОказУслуг</t>
  </si>
  <si>
    <t>СрВремРасп</t>
  </si>
  <si>
    <t>ДохСобств</t>
  </si>
  <si>
    <t>ДохПлатУсл</t>
  </si>
  <si>
    <t>ДохШтраф</t>
  </si>
  <si>
    <t>СН</t>
  </si>
  <si>
    <t>БВПостБюдж</t>
  </si>
  <si>
    <t>БВПостБюджВс</t>
  </si>
  <si>
    <t>ПостИно</t>
  </si>
  <si>
    <t>ПостМФО</t>
  </si>
  <si>
    <t>ДохАктив</t>
  </si>
  <si>
    <t>ДохАктивВс</t>
  </si>
  <si>
    <t>ПереоцАкт</t>
  </si>
  <si>
    <t>РеализАкт</t>
  </si>
  <si>
    <t>ДохРеализНеФА</t>
  </si>
  <si>
    <t>ДохРеализФА</t>
  </si>
  <si>
    <t>ЧрДохОпАкт</t>
  </si>
  <si>
    <t>ДохПроч</t>
  </si>
  <si>
    <t>ДохПрочВс</t>
  </si>
  <si>
    <t>СубГосЗадан</t>
  </si>
  <si>
    <t>СубИнЦел</t>
  </si>
  <si>
    <t>БюджИнвест</t>
  </si>
  <si>
    <t>ДохИные</t>
  </si>
  <si>
    <t>ДохБудущПер</t>
  </si>
  <si>
    <t>Расход</t>
  </si>
  <si>
    <t>РасхВс</t>
  </si>
  <si>
    <t>ОплатТруд</t>
  </si>
  <si>
    <t>ОплатТрудВс</t>
  </si>
  <si>
    <t>ЗарабПлат</t>
  </si>
  <si>
    <t>ПрочВыпл</t>
  </si>
  <si>
    <t>НачислВыплОТ</t>
  </si>
  <si>
    <t>ПриобРаб</t>
  </si>
  <si>
    <t>ПриобРабВс</t>
  </si>
  <si>
    <t>УслугСвяз</t>
  </si>
  <si>
    <t>ТранспУслуг</t>
  </si>
  <si>
    <t>КоммунУслуг</t>
  </si>
  <si>
    <t>АрендПлатИм</t>
  </si>
  <si>
    <t>РабСодержИм</t>
  </si>
  <si>
    <t>ПрочРаб</t>
  </si>
  <si>
    <t>ОбслДолг</t>
  </si>
  <si>
    <t>ОбслДолгВс</t>
  </si>
  <si>
    <t>ОбслДолгРез</t>
  </si>
  <si>
    <t>ОбслДолгНеРез</t>
  </si>
  <si>
    <t>ПеречОрг</t>
  </si>
  <si>
    <t>ПеречОргВс</t>
  </si>
  <si>
    <t>ПеречГосОрг</t>
  </si>
  <si>
    <t>ПеречКрГосОрг</t>
  </si>
  <si>
    <t>ПеречБюдж</t>
  </si>
  <si>
    <t>ПеречБюджВс</t>
  </si>
  <si>
    <t>ПеречИно</t>
  </si>
  <si>
    <t>ПеречМО</t>
  </si>
  <si>
    <t>СоцОбесп</t>
  </si>
  <si>
    <t>СоцОбеспВс</t>
  </si>
  <si>
    <t>ПомНасел</t>
  </si>
  <si>
    <t>ПособГосУпр</t>
  </si>
  <si>
    <t>РасхПроч</t>
  </si>
  <si>
    <t>РасхОпАкт</t>
  </si>
  <si>
    <t>РасхОпАктВс</t>
  </si>
  <si>
    <t>АмортОСиНМА</t>
  </si>
  <si>
    <t>РасхМатЗ</t>
  </si>
  <si>
    <t>ЧрРасхОпАкт</t>
  </si>
  <si>
    <t>РасхБудущПер</t>
  </si>
  <si>
    <t>ЧистОперРез</t>
  </si>
  <si>
    <t>ЧистОперРезВс</t>
  </si>
  <si>
    <t>ОперРезДоНал</t>
  </si>
  <si>
    <t>НалогПриб</t>
  </si>
  <si>
    <t>ОперНеФА</t>
  </si>
  <si>
    <t>ОперНеФАВс</t>
  </si>
  <si>
    <t>ЧистПостОС</t>
  </si>
  <si>
    <t>ЧистПоступ</t>
  </si>
  <si>
    <t>УвелСтоим</t>
  </si>
  <si>
    <t>УменСтоим</t>
  </si>
  <si>
    <t>ЧистПостНМА</t>
  </si>
  <si>
    <t>ЧистПостНПрА</t>
  </si>
  <si>
    <t>ЧистПостМатЗ</t>
  </si>
  <si>
    <t>ЧистИзмЗатр</t>
  </si>
  <si>
    <t>ЧистИзмЗатрВс</t>
  </si>
  <si>
    <t>УвелЗатр</t>
  </si>
  <si>
    <t>УменЗатр</t>
  </si>
  <si>
    <t>ОперФинАктОб</t>
  </si>
  <si>
    <t>ОперФинАктОбВс</t>
  </si>
  <si>
    <t>ОперФинАкт</t>
  </si>
  <si>
    <t>ОперФинАктВс</t>
  </si>
  <si>
    <t>ЧистПостСрУчр</t>
  </si>
  <si>
    <t>ЧистПостСрУчрВс</t>
  </si>
  <si>
    <t>ПостСред</t>
  </si>
  <si>
    <t>ВыбытСред</t>
  </si>
  <si>
    <t>ЧистПостЦБ</t>
  </si>
  <si>
    <t>ЧистПостАкц</t>
  </si>
  <si>
    <t>ЧистПредЗайм</t>
  </si>
  <si>
    <t>ЧистПредЗаймВс</t>
  </si>
  <si>
    <t>УвелЗадолжЗайм</t>
  </si>
  <si>
    <t>УменЗадолжЗайм</t>
  </si>
  <si>
    <t>ЧистПостИнФА</t>
  </si>
  <si>
    <t>ЧистУвДебЗад</t>
  </si>
  <si>
    <t>ЧистУвелЗадВс</t>
  </si>
  <si>
    <t>УвелЗадолж</t>
  </si>
  <si>
    <t>УменЗадолж</t>
  </si>
  <si>
    <t>ОперОбяз</t>
  </si>
  <si>
    <t>ОперОбязВс</t>
  </si>
  <si>
    <t>ЧистУвЗадРез</t>
  </si>
  <si>
    <t>ЧистУвЗадНеРез</t>
  </si>
  <si>
    <t>ЧистУвПрочЗад</t>
  </si>
  <si>
    <t>К</t>
  </si>
  <si>
    <t>Конец</t>
  </si>
  <si>
    <t>Дата, на которую сформирован документ</t>
  </si>
  <si>
    <t>NO_BOUCHR7</t>
  </si>
  <si>
    <t>01</t>
  </si>
  <si>
    <t>Января</t>
  </si>
  <si>
    <t>15</t>
  </si>
  <si>
    <t>МОУ Пролетарская средняя общеобразовательныя школа №1</t>
  </si>
  <si>
    <t>Фролова Е.И.</t>
  </si>
  <si>
    <t>29</t>
  </si>
  <si>
    <t>Доходы (стр.030 + стр.040 + стр.050 + стр.060 + стр.090 + стр.100 + стр.110)</t>
  </si>
  <si>
    <t>1</t>
  </si>
  <si>
    <t>010</t>
  </si>
  <si>
    <t>100</t>
  </si>
  <si>
    <t xml:space="preserve">  Доходы от собственности</t>
  </si>
  <si>
    <t>030</t>
  </si>
  <si>
    <t>120</t>
  </si>
  <si>
    <t xml:space="preserve">  Доходы от оказания платных услуг (работ)</t>
  </si>
  <si>
    <t>040</t>
  </si>
  <si>
    <t>130</t>
  </si>
  <si>
    <t xml:space="preserve">  Доходы от штрафов, пени, иных сумм принудительного изъятия</t>
  </si>
  <si>
    <t>050</t>
  </si>
  <si>
    <t>140</t>
  </si>
  <si>
    <t xml:space="preserve">  Безвозмездные поступления от бюджетов</t>
  </si>
  <si>
    <t>060</t>
  </si>
  <si>
    <t>150</t>
  </si>
  <si>
    <t xml:space="preserve">    в том числе:
    поступления от наднациональных организаций и правительств иностранных государств</t>
  </si>
  <si>
    <t>061</t>
  </si>
  <si>
    <t>152</t>
  </si>
  <si>
    <t xml:space="preserve">    поступления от международных финансовых организаций</t>
  </si>
  <si>
    <t>062</t>
  </si>
  <si>
    <t>153</t>
  </si>
  <si>
    <t xml:space="preserve">  Доходы от операций с активами</t>
  </si>
  <si>
    <t>090</t>
  </si>
  <si>
    <t>170</t>
  </si>
  <si>
    <t xml:space="preserve">    в том числе:
    доходы от переоценки активов</t>
  </si>
  <si>
    <t>091</t>
  </si>
  <si>
    <t>171</t>
  </si>
  <si>
    <t xml:space="preserve">    доходы от реализации активов</t>
  </si>
  <si>
    <t>092</t>
  </si>
  <si>
    <t>172</t>
  </si>
  <si>
    <t xml:space="preserve">      из них:
      доходы от реализации нефинансовых активов</t>
  </si>
  <si>
    <t>093</t>
  </si>
  <si>
    <t xml:space="preserve">      доходы от реализации финансовых активов</t>
  </si>
  <si>
    <t>096</t>
  </si>
  <si>
    <t xml:space="preserve">    чрезвычайные доходы от операций с активами</t>
  </si>
  <si>
    <t>099</t>
  </si>
  <si>
    <t>173</t>
  </si>
  <si>
    <t xml:space="preserve">  Прочие доходы</t>
  </si>
  <si>
    <t>180</t>
  </si>
  <si>
    <t xml:space="preserve">    в том числе:
    по субсидии на выполнение государственного (муниципального) задания</t>
  </si>
  <si>
    <t>101</t>
  </si>
  <si>
    <t xml:space="preserve">    по субсидиям на иные цели</t>
  </si>
  <si>
    <t>102</t>
  </si>
  <si>
    <t xml:space="preserve">    по бюджетным инвестициям</t>
  </si>
  <si>
    <t>103</t>
  </si>
  <si>
    <t xml:space="preserve">    иные прочие доходы</t>
  </si>
  <si>
    <t>104</t>
  </si>
  <si>
    <t xml:space="preserve">  Доходы будущих периодов</t>
  </si>
  <si>
    <t>110</t>
  </si>
  <si>
    <t>Форма 0503721  с.2</t>
  </si>
  <si>
    <t>Расходы (стр.160 + стр.170 + стр.190 + стр.210 + стр.230 + стр.240 + стр.250 + стр.260 + стр.290)</t>
  </si>
  <si>
    <t>200</t>
  </si>
  <si>
    <t xml:space="preserve">  Оплата труда и начисления на выплаты по оплате труда</t>
  </si>
  <si>
    <t>160</t>
  </si>
  <si>
    <t>210</t>
  </si>
  <si>
    <t xml:space="preserve">    в том числе:
    заработная плата</t>
  </si>
  <si>
    <t>161</t>
  </si>
  <si>
    <t>211</t>
  </si>
  <si>
    <t xml:space="preserve">    прочие выплаты</t>
  </si>
  <si>
    <t>162</t>
  </si>
  <si>
    <t>212</t>
  </si>
  <si>
    <t xml:space="preserve">    начисления на выплаты по оплате труда</t>
  </si>
  <si>
    <t>163</t>
  </si>
  <si>
    <t>213</t>
  </si>
  <si>
    <t xml:space="preserve">  Приобретение работ, услуг</t>
  </si>
  <si>
    <t>220</t>
  </si>
  <si>
    <t xml:space="preserve">    в том числе:
    услуги связи</t>
  </si>
  <si>
    <t>221</t>
  </si>
  <si>
    <t xml:space="preserve">    транспортные услуги</t>
  </si>
  <si>
    <t>222</t>
  </si>
  <si>
    <t xml:space="preserve">    коммунальные услуги</t>
  </si>
  <si>
    <t>223</t>
  </si>
  <si>
    <t xml:space="preserve">    арендная плата за пользование имуществом</t>
  </si>
  <si>
    <t>174</t>
  </si>
  <si>
    <t>224</t>
  </si>
  <si>
    <t xml:space="preserve">    работы, услуги по содержанию имущества</t>
  </si>
  <si>
    <t>175</t>
  </si>
  <si>
    <t>225</t>
  </si>
  <si>
    <t xml:space="preserve">    прочие работы, услуги</t>
  </si>
  <si>
    <t>176</t>
  </si>
  <si>
    <t>226</t>
  </si>
  <si>
    <t xml:space="preserve">  Обслуживание долговых обязательств</t>
  </si>
  <si>
    <t>190</t>
  </si>
  <si>
    <t>230</t>
  </si>
  <si>
    <t xml:space="preserve">    в том числе:
    обслуживание долговых обязательств перед резидентами</t>
  </si>
  <si>
    <t>191</t>
  </si>
  <si>
    <t>231</t>
  </si>
  <si>
    <t xml:space="preserve">    обслуживание долговых обязательств перед нерезидентами</t>
  </si>
  <si>
    <t>192</t>
  </si>
  <si>
    <t>232</t>
  </si>
  <si>
    <t xml:space="preserve">  Безвозмездные перечисления организациям</t>
  </si>
  <si>
    <t>240</t>
  </si>
  <si>
    <t xml:space="preserve">    в том числе:
    безвозмездные перечисления государственным и муниципальным организациям</t>
  </si>
  <si>
    <t>241</t>
  </si>
  <si>
    <t xml:space="preserve">    безвозмездные перечисления организациям, за исключением государственных и муниципальных организаций</t>
  </si>
  <si>
    <t>242</t>
  </si>
  <si>
    <t xml:space="preserve">  Безвозмездные перечисления бюджетам</t>
  </si>
  <si>
    <t>250</t>
  </si>
  <si>
    <t xml:space="preserve">    в том числе:
    перечисления наднациональным организациям и правительствам иностранных государств</t>
  </si>
  <si>
    <t>252</t>
  </si>
  <si>
    <t xml:space="preserve">    перечисления международным организациям</t>
  </si>
  <si>
    <t>233</t>
  </si>
  <si>
    <t>253</t>
  </si>
  <si>
    <t xml:space="preserve">  Социальное обеспечение</t>
  </si>
  <si>
    <t>260</t>
  </si>
  <si>
    <t xml:space="preserve">    в том числе:
    пособия по социальной помощи населению</t>
  </si>
  <si>
    <t>262</t>
  </si>
  <si>
    <t xml:space="preserve">    пенсии, пособия, выплачиваемые организациями сектора государственного управления</t>
  </si>
  <si>
    <t>243</t>
  </si>
  <si>
    <t>263</t>
  </si>
  <si>
    <t xml:space="preserve">  Прочие расходы</t>
  </si>
  <si>
    <t>290</t>
  </si>
  <si>
    <t>Форма 0503721  с.3</t>
  </si>
  <si>
    <t xml:space="preserve">  Расходы по операциям с активами</t>
  </si>
  <si>
    <t>270</t>
  </si>
  <si>
    <t xml:space="preserve">    в том числе:
    амортизация основных средств и нематериальных активов</t>
  </si>
  <si>
    <t>261</t>
  </si>
  <si>
    <t>271</t>
  </si>
  <si>
    <t xml:space="preserve">    расходование материальных запасов</t>
  </si>
  <si>
    <t>264</t>
  </si>
  <si>
    <t>272</t>
  </si>
  <si>
    <t xml:space="preserve">    чрезвычайные расходы по операциям с активами</t>
  </si>
  <si>
    <t>269</t>
  </si>
  <si>
    <t>273</t>
  </si>
  <si>
    <t xml:space="preserve">  Расходы будущих периодов</t>
  </si>
  <si>
    <t>Чистый операционный результат (стр.301 - стр.302); (стр.310 + стр.380)</t>
  </si>
  <si>
    <t>300</t>
  </si>
  <si>
    <t>Операционный результат до налогообложения (стр.010 - стр.150)</t>
  </si>
  <si>
    <t>301</t>
  </si>
  <si>
    <t>Налог на прибыль</t>
  </si>
  <si>
    <t>302</t>
  </si>
  <si>
    <t>Операции с нефинансовыми активами (стр.320 + стр.330 + стр.350 + стр.360 + 370)</t>
  </si>
  <si>
    <t>310</t>
  </si>
  <si>
    <t xml:space="preserve">  Чистое поступление основных средств</t>
  </si>
  <si>
    <t>320</t>
  </si>
  <si>
    <t xml:space="preserve">    в том числе:
    увеличение стоимости основных средств</t>
  </si>
  <si>
    <t>321</t>
  </si>
  <si>
    <t xml:space="preserve">    уменьшение стоимости основных средств</t>
  </si>
  <si>
    <t>322</t>
  </si>
  <si>
    <t>410</t>
  </si>
  <si>
    <t xml:space="preserve">  Чистое поступление нематериальных активов</t>
  </si>
  <si>
    <t>330</t>
  </si>
  <si>
    <t xml:space="preserve">    в том числе:
    увеличение стоимости нематериальных активов</t>
  </si>
  <si>
    <t>331</t>
  </si>
  <si>
    <t xml:space="preserve">    уменьшение стоимости нематериальных активов</t>
  </si>
  <si>
    <t>332</t>
  </si>
  <si>
    <t>420</t>
  </si>
  <si>
    <t xml:space="preserve">  Чистое поступление непроизведенных активов</t>
  </si>
  <si>
    <t>350</t>
  </si>
  <si>
    <t xml:space="preserve">    в том числе:
    увеличение стоимости непроизведенных активов</t>
  </si>
  <si>
    <t>351</t>
  </si>
  <si>
    <t xml:space="preserve">    уменьшение стоимости непроизведенных активов</t>
  </si>
  <si>
    <t>352</t>
  </si>
  <si>
    <t>430</t>
  </si>
  <si>
    <t xml:space="preserve">  Чистое поступление материальных запасов</t>
  </si>
  <si>
    <t>360</t>
  </si>
  <si>
    <t xml:space="preserve">    в том числе:
    увеличение стоимости материальных запасов</t>
  </si>
  <si>
    <t>361</t>
  </si>
  <si>
    <t>340</t>
  </si>
  <si>
    <t xml:space="preserve">    уменьшение стоимости материальных запасов</t>
  </si>
  <si>
    <t>362</t>
  </si>
  <si>
    <t>440</t>
  </si>
  <si>
    <t xml:space="preserve">  Чистое изменение затрат на изготовление готовой продукции (работ, услуг)</t>
  </si>
  <si>
    <t>370</t>
  </si>
  <si>
    <t xml:space="preserve">    в том числе:
    увеличение затрат</t>
  </si>
  <si>
    <t>371</t>
  </si>
  <si>
    <t>X</t>
  </si>
  <si>
    <t xml:space="preserve">    уменьшение затрат</t>
  </si>
  <si>
    <t>372</t>
  </si>
  <si>
    <t>Форма 0503721  с.4</t>
  </si>
  <si>
    <t>Операции с финансовыми активами и обязательствами (стр.390 - стр.510)</t>
  </si>
  <si>
    <t>380</t>
  </si>
  <si>
    <t>Операции с финансовыми активами (стр.410 + стр.420 + стр.440 + стр.460 + стр.470 + стр.480)</t>
  </si>
  <si>
    <t>390</t>
  </si>
  <si>
    <t xml:space="preserve">  Чистое поступление средств учреждений</t>
  </si>
  <si>
    <t xml:space="preserve">    в том числе:
    поступление средств</t>
  </si>
  <si>
    <t>411</t>
  </si>
  <si>
    <t>510</t>
  </si>
  <si>
    <t xml:space="preserve">    выбытие средств</t>
  </si>
  <si>
    <t>412</t>
  </si>
  <si>
    <t>610</t>
  </si>
  <si>
    <t xml:space="preserve">  Чистое поступление ценных бумаг, кроме акций</t>
  </si>
  <si>
    <t xml:space="preserve">    в том числе:
    увеличение стоимости ценных бумаг, кроме акций</t>
  </si>
  <si>
    <t>421</t>
  </si>
  <si>
    <t>520</t>
  </si>
  <si>
    <t xml:space="preserve">    уменьшение стоимости ценных бумаг, кроме акций</t>
  </si>
  <si>
    <t>422</t>
  </si>
  <si>
    <t>620</t>
  </si>
  <si>
    <t xml:space="preserve">  Чистое поступление акций и иных форм участия в капитале</t>
  </si>
  <si>
    <t xml:space="preserve">    в том числе:
    увеличение стоимости акций и иных форм участия в капитале</t>
  </si>
  <si>
    <t>441</t>
  </si>
  <si>
    <t>530</t>
  </si>
  <si>
    <t xml:space="preserve">    уменьшение стоимости акций и иных форм участия в капитале</t>
  </si>
  <si>
    <t>442</t>
  </si>
  <si>
    <t>630</t>
  </si>
  <si>
    <t xml:space="preserve">  Чистое предоставление займов (ссуд)</t>
  </si>
  <si>
    <t>460</t>
  </si>
  <si>
    <t xml:space="preserve">    в том числе:
    увеличение задолженности по предоставленным займам (ссудам)</t>
  </si>
  <si>
    <t>461</t>
  </si>
  <si>
    <t>540</t>
  </si>
  <si>
    <t xml:space="preserve">    уменьшение задолженности по предоставленным займам (ссудам)</t>
  </si>
  <si>
    <t>462</t>
  </si>
  <si>
    <t>640</t>
  </si>
  <si>
    <t xml:space="preserve">  Чистое поступление иных финансовых активов</t>
  </si>
  <si>
    <t>470</t>
  </si>
  <si>
    <t xml:space="preserve">    в том числе:
    увеличение стоимости иных финансовых активов</t>
  </si>
  <si>
    <t>471</t>
  </si>
  <si>
    <t>550</t>
  </si>
  <si>
    <t xml:space="preserve">    уменьшение стоимости иных финансовых активов</t>
  </si>
  <si>
    <t>472</t>
  </si>
  <si>
    <t>650</t>
  </si>
  <si>
    <t xml:space="preserve">  Чистое увеличение дебиторской задолженности</t>
  </si>
  <si>
    <t>480</t>
  </si>
  <si>
    <t xml:space="preserve">    в том числе:
    увеличение дебиторской задолженности</t>
  </si>
  <si>
    <t>481</t>
  </si>
  <si>
    <t>560</t>
  </si>
  <si>
    <t xml:space="preserve">    уменьшение дебиторской задолженности</t>
  </si>
  <si>
    <t>482</t>
  </si>
  <si>
    <t>660</t>
  </si>
  <si>
    <t>Форма 0503721  с.5</t>
  </si>
  <si>
    <t>Операции с обязательствами (стр.520 + стр.530 + стр.540)</t>
  </si>
  <si>
    <t xml:space="preserve">  Чистое увеличение задолженности по привлечениям перед резидентами</t>
  </si>
  <si>
    <t xml:space="preserve">    в том числе:
    увеличение задолженности по привлечениям перед резидентами</t>
  </si>
  <si>
    <t>521</t>
  </si>
  <si>
    <t>710</t>
  </si>
  <si>
    <t xml:space="preserve">    уменьшение задолженности по привлечениям перед резидентами</t>
  </si>
  <si>
    <t>522</t>
  </si>
  <si>
    <t>810</t>
  </si>
  <si>
    <t xml:space="preserve">  Чистое увеличение задолженности по привлечениям перед нерезидентами</t>
  </si>
  <si>
    <t xml:space="preserve">    в том числе:
    увеличение задолженности по привлечениям перед нерезедентами</t>
  </si>
  <si>
    <t>531</t>
  </si>
  <si>
    <t>720</t>
  </si>
  <si>
    <t xml:space="preserve">    уменьшение задолженности по привлечениям перед нерезидентами</t>
  </si>
  <si>
    <t>532</t>
  </si>
  <si>
    <t>820</t>
  </si>
  <si>
    <t xml:space="preserve">  Чистое увеличение прочей кредиторской задолженности</t>
  </si>
  <si>
    <t xml:space="preserve">    в том числе:
    увеличение прочей кредиторской задолженности</t>
  </si>
  <si>
    <t>541</t>
  </si>
  <si>
    <t>730</t>
  </si>
  <si>
    <t xml:space="preserve">    уменьшение прочей кредиторской задолженности</t>
  </si>
  <si>
    <t>542</t>
  </si>
  <si>
    <t>830</t>
  </si>
  <si>
    <t>2014</t>
  </si>
  <si>
    <t>01.01.2015</t>
  </si>
  <si>
    <t>3116002362</t>
  </si>
  <si>
    <t>Фролова</t>
  </si>
  <si>
    <t>Елена</t>
  </si>
  <si>
    <t>Ивановна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</si>
</sst>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;\ \-\ #,##0.00;"/>
    <numFmt numFmtId="166" formatCode="#"/>
  </numFmts>
  <fonts count="46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wrapText="1"/>
    </xf>
    <xf numFmtId="0" fontId="5" fillId="0" borderId="0" xfId="0" applyFont="1" applyAlignment="1">
      <alignment horizontal="right"/>
    </xf>
    <xf numFmtId="0" fontId="0" fillId="33" borderId="12" xfId="0" applyFill="1" applyBorder="1" applyAlignment="1">
      <alignment horizontal="right"/>
    </xf>
    <xf numFmtId="0" fontId="0" fillId="0" borderId="0" xfId="0" applyNumberFormat="1" applyAlignment="1">
      <alignment/>
    </xf>
    <xf numFmtId="14" fontId="0" fillId="33" borderId="12" xfId="0" applyNumberFormat="1" applyFill="1" applyBorder="1" applyAlignment="1">
      <alignment horizontal="right"/>
    </xf>
    <xf numFmtId="0" fontId="0" fillId="33" borderId="12" xfId="0" applyNumberForma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7" fillId="0" borderId="13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8" fillId="0" borderId="15" xfId="0" applyFont="1" applyBorder="1" applyAlignment="1">
      <alignment horizontal="left" wrapText="1"/>
    </xf>
    <xf numFmtId="0" fontId="9" fillId="0" borderId="13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9" fillId="0" borderId="14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8" fillId="0" borderId="17" xfId="0" applyFont="1" applyBorder="1" applyAlignment="1">
      <alignment wrapText="1"/>
    </xf>
    <xf numFmtId="166" fontId="0" fillId="33" borderId="12" xfId="0" applyNumberFormat="1" applyFill="1" applyBorder="1" applyAlignment="1">
      <alignment horizontal="right"/>
    </xf>
    <xf numFmtId="0" fontId="2" fillId="0" borderId="0" xfId="0" applyFont="1" applyBorder="1" applyAlignment="1">
      <alignment vertical="justify"/>
    </xf>
    <xf numFmtId="0" fontId="1" fillId="0" borderId="0" xfId="0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left" vertical="top" wrapText="1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wrapText="1"/>
    </xf>
    <xf numFmtId="0" fontId="5" fillId="0" borderId="18" xfId="0" applyFont="1" applyBorder="1" applyAlignment="1">
      <alignment horizontal="center"/>
    </xf>
    <xf numFmtId="49" fontId="0" fillId="0" borderId="19" xfId="0" applyNumberFormat="1" applyBorder="1" applyAlignment="1">
      <alignment horizontal="left" vertical="top"/>
    </xf>
    <xf numFmtId="49" fontId="0" fillId="0" borderId="19" xfId="0" applyNumberFormat="1" applyBorder="1" applyAlignment="1">
      <alignment horizontal="left"/>
    </xf>
    <xf numFmtId="0" fontId="0" fillId="0" borderId="19" xfId="0" applyNumberFormat="1" applyBorder="1" applyAlignment="1">
      <alignment horizontal="left" vertical="top"/>
    </xf>
    <xf numFmtId="49" fontId="0" fillId="34" borderId="18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4" borderId="18" xfId="0" applyFill="1" applyBorder="1" applyAlignment="1">
      <alignment/>
    </xf>
    <xf numFmtId="49" fontId="0" fillId="34" borderId="18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35" borderId="20" xfId="0" applyFont="1" applyFill="1" applyBorder="1" applyAlignment="1">
      <alignment vertical="center"/>
    </xf>
    <xf numFmtId="0" fontId="5" fillId="35" borderId="17" xfId="0" applyFont="1" applyFill="1" applyBorder="1" applyAlignment="1">
      <alignment vertical="center"/>
    </xf>
    <xf numFmtId="0" fontId="5" fillId="35" borderId="21" xfId="0" applyFont="1" applyFill="1" applyBorder="1" applyAlignment="1">
      <alignment vertical="center"/>
    </xf>
    <xf numFmtId="49" fontId="0" fillId="0" borderId="18" xfId="0" applyNumberFormat="1" applyBorder="1" applyAlignment="1">
      <alignment horizontal="left" vertical="top"/>
    </xf>
    <xf numFmtId="0" fontId="2" fillId="0" borderId="22" xfId="0" applyFont="1" applyBorder="1" applyAlignment="1">
      <alignment horizontal="center" vertical="justify"/>
    </xf>
    <xf numFmtId="49" fontId="1" fillId="0" borderId="10" xfId="0" applyNumberFormat="1" applyFont="1" applyBorder="1" applyAlignment="1">
      <alignment horizontal="left"/>
    </xf>
    <xf numFmtId="49" fontId="1" fillId="0" borderId="22" xfId="0" applyNumberFormat="1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left" wrapText="1"/>
    </xf>
    <xf numFmtId="49" fontId="1" fillId="0" borderId="24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49" fontId="1" fillId="0" borderId="30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49" fontId="1" fillId="0" borderId="32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14" fontId="1" fillId="0" borderId="27" xfId="0" applyNumberFormat="1" applyFont="1" applyBorder="1" applyAlignment="1">
      <alignment horizontal="center"/>
    </xf>
    <xf numFmtId="14" fontId="1" fillId="0" borderId="18" xfId="0" applyNumberFormat="1" applyFont="1" applyBorder="1" applyAlignment="1">
      <alignment horizontal="center"/>
    </xf>
    <xf numFmtId="14" fontId="1" fillId="0" borderId="2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49" fontId="1" fillId="0" borderId="19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center"/>
    </xf>
    <xf numFmtId="165" fontId="1" fillId="0" borderId="19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5" fillId="36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125</xdr:row>
      <xdr:rowOff>28575</xdr:rowOff>
    </xdr:from>
    <xdr:to>
      <xdr:col>110</xdr:col>
      <xdr:colOff>38100</xdr:colOff>
      <xdr:row>141</xdr:row>
      <xdr:rowOff>9525</xdr:rowOff>
    </xdr:to>
    <xdr:pic>
      <xdr:nvPicPr>
        <xdr:cNvPr id="1" name="Рисунок 1" descr="Изображение 47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679400"/>
          <a:ext cx="1042035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E143"/>
  <sheetViews>
    <sheetView showGridLines="0" tabSelected="1" zoomScale="120" zoomScaleNormal="120" zoomScalePageLayoutView="0" workbookViewId="0" topLeftCell="A120">
      <selection activeCell="AR151" sqref="AR151"/>
    </sheetView>
  </sheetViews>
  <sheetFormatPr defaultColWidth="1.25" defaultRowHeight="12.75"/>
  <cols>
    <col min="1" max="42" width="1.25" style="1" customWidth="1"/>
    <col min="43" max="43" width="1.25" style="1" hidden="1" customWidth="1"/>
    <col min="44" max="16384" width="1.25" style="1" customWidth="1"/>
  </cols>
  <sheetData>
    <row r="1" spans="2:93" ht="11.2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O1" s="9" t="s">
        <v>0</v>
      </c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</row>
    <row r="2" spans="2:109" ht="12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V2" s="9"/>
      <c r="Y2" s="9"/>
      <c r="Z2" s="9" t="s">
        <v>34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7"/>
      <c r="CP2" s="7"/>
      <c r="CQ2" s="7"/>
      <c r="CR2" s="7"/>
      <c r="CS2" s="7"/>
      <c r="CU2" s="84" t="s">
        <v>14</v>
      </c>
      <c r="CV2" s="84"/>
      <c r="CW2" s="84"/>
      <c r="CX2" s="84"/>
      <c r="CY2" s="84"/>
      <c r="CZ2" s="84"/>
      <c r="DA2" s="84"/>
      <c r="DB2" s="84"/>
      <c r="DC2" s="84"/>
      <c r="DD2" s="84"/>
      <c r="DE2" s="84"/>
    </row>
    <row r="3" spans="93:109" ht="11.25">
      <c r="CO3" s="7"/>
      <c r="CP3" s="7"/>
      <c r="CQ3" s="7"/>
      <c r="CR3" s="7"/>
      <c r="CS3" s="7"/>
      <c r="CT3" s="5" t="s">
        <v>15</v>
      </c>
      <c r="CU3" s="85" t="s">
        <v>33</v>
      </c>
      <c r="CV3" s="86"/>
      <c r="CW3" s="86"/>
      <c r="CX3" s="86"/>
      <c r="CY3" s="86"/>
      <c r="CZ3" s="86"/>
      <c r="DA3" s="86"/>
      <c r="DB3" s="86"/>
      <c r="DC3" s="86"/>
      <c r="DD3" s="86"/>
      <c r="DE3" s="87"/>
    </row>
    <row r="4" spans="34:109" ht="11.25" customHeight="1">
      <c r="AH4" s="5" t="s">
        <v>16</v>
      </c>
      <c r="AI4" s="88" t="s">
        <v>281</v>
      </c>
      <c r="AJ4" s="88"/>
      <c r="AK4" s="88"/>
      <c r="AL4" s="89" t="s">
        <v>282</v>
      </c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Z4" s="90" t="s">
        <v>17</v>
      </c>
      <c r="BA4" s="90"/>
      <c r="BB4" s="89" t="s">
        <v>283</v>
      </c>
      <c r="BC4" s="89"/>
      <c r="BD4" s="89"/>
      <c r="BE4" s="2" t="s">
        <v>13</v>
      </c>
      <c r="CO4" s="7"/>
      <c r="CP4" s="7"/>
      <c r="CQ4" s="7"/>
      <c r="CR4" s="7"/>
      <c r="CS4" s="7"/>
      <c r="CT4" s="5" t="s">
        <v>18</v>
      </c>
      <c r="CU4" s="91">
        <v>42033</v>
      </c>
      <c r="CV4" s="92"/>
      <c r="CW4" s="92"/>
      <c r="CX4" s="92"/>
      <c r="CY4" s="92"/>
      <c r="CZ4" s="92"/>
      <c r="DA4" s="92"/>
      <c r="DB4" s="92"/>
      <c r="DC4" s="92"/>
      <c r="DD4" s="92"/>
      <c r="DE4" s="93"/>
    </row>
    <row r="5" spans="84:109" ht="12.75" customHeight="1"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5" t="s">
        <v>19</v>
      </c>
      <c r="CU5" s="74"/>
      <c r="CV5" s="75"/>
      <c r="CW5" s="75"/>
      <c r="CX5" s="75"/>
      <c r="CY5" s="75"/>
      <c r="CZ5" s="75"/>
      <c r="DA5" s="75"/>
      <c r="DB5" s="75"/>
      <c r="DC5" s="75"/>
      <c r="DD5" s="75"/>
      <c r="DE5" s="76"/>
    </row>
    <row r="6" spans="1:109" ht="12.75" customHeight="1">
      <c r="A6" s="7" t="s">
        <v>20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83" t="s">
        <v>284</v>
      </c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O6" s="7"/>
      <c r="CP6" s="7"/>
      <c r="CQ6" s="7"/>
      <c r="CR6" s="7"/>
      <c r="CS6" s="7"/>
      <c r="CU6" s="74"/>
      <c r="CV6" s="75"/>
      <c r="CW6" s="75"/>
      <c r="CX6" s="75"/>
      <c r="CY6" s="75"/>
      <c r="CZ6" s="75"/>
      <c r="DA6" s="75"/>
      <c r="DB6" s="75"/>
      <c r="DC6" s="75"/>
      <c r="DD6" s="75"/>
      <c r="DE6" s="76"/>
    </row>
    <row r="7" spans="1:109" ht="12.75" customHeight="1">
      <c r="A7" s="7" t="s">
        <v>21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O7" s="7"/>
      <c r="CP7" s="7"/>
      <c r="CQ7" s="7"/>
      <c r="CR7" s="7"/>
      <c r="CS7" s="7"/>
      <c r="CT7" s="5" t="s">
        <v>22</v>
      </c>
      <c r="CU7" s="74"/>
      <c r="CV7" s="75"/>
      <c r="CW7" s="75"/>
      <c r="CX7" s="75"/>
      <c r="CY7" s="75"/>
      <c r="CZ7" s="75"/>
      <c r="DA7" s="75"/>
      <c r="DB7" s="75"/>
      <c r="DC7" s="75"/>
      <c r="DD7" s="75"/>
      <c r="DE7" s="76"/>
    </row>
    <row r="8" spans="1:109" ht="11.25">
      <c r="A8" s="7" t="s">
        <v>23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T8" s="5" t="s">
        <v>19</v>
      </c>
      <c r="CU8" s="74"/>
      <c r="CV8" s="75"/>
      <c r="CW8" s="75"/>
      <c r="CX8" s="75"/>
      <c r="CY8" s="75"/>
      <c r="CZ8" s="75"/>
      <c r="DA8" s="75"/>
      <c r="DB8" s="75"/>
      <c r="DC8" s="75"/>
      <c r="DD8" s="75"/>
      <c r="DE8" s="76"/>
    </row>
    <row r="9" spans="1:109" ht="12.75" customHeight="1">
      <c r="A9" s="7" t="s">
        <v>24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T9" s="5" t="s">
        <v>25</v>
      </c>
      <c r="CU9" s="74"/>
      <c r="CV9" s="75"/>
      <c r="CW9" s="75"/>
      <c r="CX9" s="75"/>
      <c r="CY9" s="75"/>
      <c r="CZ9" s="75"/>
      <c r="DA9" s="75"/>
      <c r="DB9" s="75"/>
      <c r="DC9" s="75"/>
      <c r="DD9" s="75"/>
      <c r="DE9" s="76"/>
    </row>
    <row r="10" spans="1:109" ht="12.75" customHeight="1">
      <c r="A10" s="7" t="s">
        <v>26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O10" s="7"/>
      <c r="CP10" s="7"/>
      <c r="CQ10" s="7"/>
      <c r="CR10" s="7"/>
      <c r="CS10" s="7"/>
      <c r="CU10" s="74"/>
      <c r="CV10" s="75"/>
      <c r="CW10" s="75"/>
      <c r="CX10" s="75"/>
      <c r="CY10" s="75"/>
      <c r="CZ10" s="75"/>
      <c r="DA10" s="75"/>
      <c r="DB10" s="75"/>
      <c r="DC10" s="75"/>
      <c r="DD10" s="75"/>
      <c r="DE10" s="76"/>
    </row>
    <row r="11" spans="1:109" ht="12.75" customHeight="1" thickBot="1">
      <c r="A11" s="7" t="s">
        <v>27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" t="s">
        <v>35</v>
      </c>
      <c r="CT11" s="5" t="s">
        <v>30</v>
      </c>
      <c r="CU11" s="71">
        <v>383</v>
      </c>
      <c r="CV11" s="72"/>
      <c r="CW11" s="72"/>
      <c r="CX11" s="72"/>
      <c r="CY11" s="72"/>
      <c r="CZ11" s="72"/>
      <c r="DA11" s="72"/>
      <c r="DB11" s="72"/>
      <c r="DC11" s="72"/>
      <c r="DD11" s="72"/>
      <c r="DE11" s="73"/>
    </row>
    <row r="12" spans="1:22" ht="11.25">
      <c r="A12" s="7" t="s">
        <v>28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" t="s">
        <v>29</v>
      </c>
    </row>
    <row r="13" ht="11.25">
      <c r="DE13" s="11"/>
    </row>
    <row r="14" spans="1:109" s="8" customFormat="1" ht="35.25" customHeight="1">
      <c r="A14" s="80" t="s">
        <v>32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2"/>
      <c r="AQ14" s="13"/>
      <c r="AR14" s="77" t="s">
        <v>31</v>
      </c>
      <c r="AS14" s="81"/>
      <c r="AT14" s="81"/>
      <c r="AU14" s="82"/>
      <c r="AV14" s="77" t="s">
        <v>36</v>
      </c>
      <c r="AW14" s="81"/>
      <c r="AX14" s="81"/>
      <c r="AY14" s="81"/>
      <c r="AZ14" s="82"/>
      <c r="BA14" s="77" t="s">
        <v>37</v>
      </c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9"/>
      <c r="BO14" s="77" t="s">
        <v>38</v>
      </c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9"/>
      <c r="CC14" s="77" t="s">
        <v>39</v>
      </c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9"/>
      <c r="CQ14" s="80" t="s">
        <v>40</v>
      </c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2"/>
    </row>
    <row r="15" spans="1:109" s="8" customFormat="1" ht="11.25">
      <c r="A15" s="80">
        <v>1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2"/>
      <c r="AQ15" s="13"/>
      <c r="AR15" s="80">
        <v>2</v>
      </c>
      <c r="AS15" s="81"/>
      <c r="AT15" s="81"/>
      <c r="AU15" s="82"/>
      <c r="AV15" s="80">
        <v>3</v>
      </c>
      <c r="AW15" s="81"/>
      <c r="AX15" s="81"/>
      <c r="AY15" s="81"/>
      <c r="AZ15" s="82"/>
      <c r="BA15" s="80">
        <v>4</v>
      </c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2"/>
      <c r="BO15" s="80">
        <v>5</v>
      </c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2"/>
      <c r="CC15" s="80">
        <v>6</v>
      </c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2"/>
      <c r="CQ15" s="80">
        <v>7</v>
      </c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2"/>
    </row>
    <row r="16" spans="1:109" ht="22.5" customHeight="1">
      <c r="A16" s="100" t="s">
        <v>287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2"/>
      <c r="AQ16" s="14" t="s">
        <v>288</v>
      </c>
      <c r="AR16" s="103" t="s">
        <v>289</v>
      </c>
      <c r="AS16" s="103"/>
      <c r="AT16" s="103"/>
      <c r="AU16" s="103"/>
      <c r="AV16" s="103" t="s">
        <v>290</v>
      </c>
      <c r="AW16" s="103"/>
      <c r="AX16" s="103"/>
      <c r="AY16" s="103"/>
      <c r="AZ16" s="103"/>
      <c r="BA16" s="104">
        <f>SUM(BA17,BA18,BA19,BA20,BA23,BA29,BA34)</f>
        <v>327390.65</v>
      </c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6"/>
      <c r="BO16" s="104">
        <f>SUM(BO17,BO18,BO19,BO20,BO23,BO29,BO34)</f>
        <v>11013026.030000001</v>
      </c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6"/>
      <c r="CC16" s="104">
        <f>SUM(CC17,CC18,CC19,CC20,CC23,CC29,CC34)</f>
        <v>0</v>
      </c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6"/>
      <c r="CQ16" s="104">
        <f>SUM(CQ17,CQ18,CQ19,CQ20,CQ23,CQ29,CQ34)</f>
        <v>11340416.68</v>
      </c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6"/>
    </row>
    <row r="17" spans="1:109" ht="11.25" customHeight="1">
      <c r="A17" s="100" t="s">
        <v>291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2"/>
      <c r="AQ17" s="14" t="s">
        <v>288</v>
      </c>
      <c r="AR17" s="103" t="s">
        <v>292</v>
      </c>
      <c r="AS17" s="103"/>
      <c r="AT17" s="103"/>
      <c r="AU17" s="103"/>
      <c r="AV17" s="103" t="s">
        <v>293</v>
      </c>
      <c r="AW17" s="103"/>
      <c r="AX17" s="103"/>
      <c r="AY17" s="103"/>
      <c r="AZ17" s="103"/>
      <c r="BA17" s="104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6"/>
      <c r="BO17" s="104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6"/>
      <c r="CC17" s="104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6"/>
      <c r="CQ17" s="104">
        <f>SUM(BA17:CC17)</f>
        <v>0</v>
      </c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6"/>
    </row>
    <row r="18" spans="1:109" ht="11.25" customHeight="1">
      <c r="A18" s="100" t="s">
        <v>294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2"/>
      <c r="AQ18" s="14" t="s">
        <v>288</v>
      </c>
      <c r="AR18" s="103" t="s">
        <v>295</v>
      </c>
      <c r="AS18" s="103"/>
      <c r="AT18" s="103"/>
      <c r="AU18" s="103"/>
      <c r="AV18" s="103" t="s">
        <v>296</v>
      </c>
      <c r="AW18" s="103"/>
      <c r="AX18" s="103"/>
      <c r="AY18" s="103"/>
      <c r="AZ18" s="103"/>
      <c r="BA18" s="104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6"/>
      <c r="BO18" s="104">
        <v>37289.74</v>
      </c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6"/>
      <c r="CC18" s="104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6"/>
      <c r="CQ18" s="104">
        <f>SUM(BA18:CC18)</f>
        <v>37289.74</v>
      </c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6"/>
    </row>
    <row r="19" spans="1:109" ht="11.25" customHeight="1">
      <c r="A19" s="100" t="s">
        <v>297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2"/>
      <c r="AQ19" s="14" t="s">
        <v>288</v>
      </c>
      <c r="AR19" s="103" t="s">
        <v>298</v>
      </c>
      <c r="AS19" s="103"/>
      <c r="AT19" s="103"/>
      <c r="AU19" s="103"/>
      <c r="AV19" s="103" t="s">
        <v>299</v>
      </c>
      <c r="AW19" s="103"/>
      <c r="AX19" s="103"/>
      <c r="AY19" s="103"/>
      <c r="AZ19" s="103"/>
      <c r="BA19" s="104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6"/>
      <c r="BO19" s="104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6"/>
      <c r="CC19" s="104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6"/>
      <c r="CQ19" s="104">
        <f>SUM(BA19:CC19)</f>
        <v>0</v>
      </c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6"/>
    </row>
    <row r="20" spans="1:109" ht="11.25" customHeight="1">
      <c r="A20" s="100" t="s">
        <v>300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2"/>
      <c r="AQ20" s="14" t="s">
        <v>288</v>
      </c>
      <c r="AR20" s="103" t="s">
        <v>301</v>
      </c>
      <c r="AS20" s="103"/>
      <c r="AT20" s="103"/>
      <c r="AU20" s="103"/>
      <c r="AV20" s="103" t="s">
        <v>302</v>
      </c>
      <c r="AW20" s="103"/>
      <c r="AX20" s="103"/>
      <c r="AY20" s="103"/>
      <c r="AZ20" s="103"/>
      <c r="BA20" s="104">
        <f>SUM(BA21:BA22)</f>
        <v>0</v>
      </c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6"/>
      <c r="BO20" s="104">
        <f>SUM(BO21:BO22)</f>
        <v>0</v>
      </c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6"/>
      <c r="CC20" s="104">
        <f>SUM(CC21:CC22)</f>
        <v>0</v>
      </c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6"/>
      <c r="CQ20" s="104">
        <f>SUM(CQ21:CQ22)</f>
        <v>0</v>
      </c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6"/>
    </row>
    <row r="21" spans="1:109" ht="33.75" customHeight="1">
      <c r="A21" s="100" t="s">
        <v>303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2"/>
      <c r="AQ21" s="14" t="s">
        <v>288</v>
      </c>
      <c r="AR21" s="103" t="s">
        <v>304</v>
      </c>
      <c r="AS21" s="103"/>
      <c r="AT21" s="103"/>
      <c r="AU21" s="103"/>
      <c r="AV21" s="103" t="s">
        <v>305</v>
      </c>
      <c r="AW21" s="103"/>
      <c r="AX21" s="103"/>
      <c r="AY21" s="103"/>
      <c r="AZ21" s="103"/>
      <c r="BA21" s="104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6"/>
      <c r="BO21" s="104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6"/>
      <c r="CC21" s="104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6"/>
      <c r="CQ21" s="104">
        <f>SUM(BA21:CC21)</f>
        <v>0</v>
      </c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6"/>
    </row>
    <row r="22" spans="1:109" ht="11.25" customHeight="1">
      <c r="A22" s="100" t="s">
        <v>306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2"/>
      <c r="AQ22" s="14" t="s">
        <v>288</v>
      </c>
      <c r="AR22" s="103" t="s">
        <v>307</v>
      </c>
      <c r="AS22" s="103"/>
      <c r="AT22" s="103"/>
      <c r="AU22" s="103"/>
      <c r="AV22" s="103" t="s">
        <v>308</v>
      </c>
      <c r="AW22" s="103"/>
      <c r="AX22" s="103"/>
      <c r="AY22" s="103"/>
      <c r="AZ22" s="103"/>
      <c r="BA22" s="104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6"/>
      <c r="BO22" s="104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6"/>
      <c r="CC22" s="104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6"/>
      <c r="CQ22" s="104">
        <f>SUM(BA22:CC22)</f>
        <v>0</v>
      </c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6"/>
    </row>
    <row r="23" spans="1:109" ht="11.25" customHeight="1">
      <c r="A23" s="100" t="s">
        <v>309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2"/>
      <c r="AQ23" s="14" t="s">
        <v>288</v>
      </c>
      <c r="AR23" s="103" t="s">
        <v>310</v>
      </c>
      <c r="AS23" s="103"/>
      <c r="AT23" s="103"/>
      <c r="AU23" s="103"/>
      <c r="AV23" s="103" t="s">
        <v>311</v>
      </c>
      <c r="AW23" s="103"/>
      <c r="AX23" s="103"/>
      <c r="AY23" s="103"/>
      <c r="AZ23" s="103"/>
      <c r="BA23" s="104">
        <f>SUM(BA24,BA25,BA28)</f>
        <v>0</v>
      </c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6"/>
      <c r="BO23" s="104">
        <f>SUM(BO24,BO25,BO28)</f>
        <v>-20950570.47</v>
      </c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6"/>
      <c r="CC23" s="104">
        <f>SUM(CC24,CC25,CC28)</f>
        <v>0</v>
      </c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6"/>
      <c r="CQ23" s="104">
        <f>SUM(CQ24,CQ25,CQ28)</f>
        <v>-20950570.47</v>
      </c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6"/>
    </row>
    <row r="24" spans="1:109" ht="22.5" customHeight="1">
      <c r="A24" s="100" t="s">
        <v>312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2"/>
      <c r="AQ24" s="14" t="s">
        <v>288</v>
      </c>
      <c r="AR24" s="103" t="s">
        <v>313</v>
      </c>
      <c r="AS24" s="103"/>
      <c r="AT24" s="103"/>
      <c r="AU24" s="103"/>
      <c r="AV24" s="103" t="s">
        <v>314</v>
      </c>
      <c r="AW24" s="103"/>
      <c r="AX24" s="103"/>
      <c r="AY24" s="103"/>
      <c r="AZ24" s="103"/>
      <c r="BA24" s="104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6"/>
      <c r="BO24" s="104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6"/>
      <c r="CC24" s="104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6"/>
      <c r="CQ24" s="104">
        <f>SUM(BA24:CC24)</f>
        <v>0</v>
      </c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6"/>
    </row>
    <row r="25" spans="1:109" ht="11.25" customHeight="1">
      <c r="A25" s="100" t="s">
        <v>315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2"/>
      <c r="AQ25" s="14" t="s">
        <v>288</v>
      </c>
      <c r="AR25" s="103" t="s">
        <v>316</v>
      </c>
      <c r="AS25" s="103"/>
      <c r="AT25" s="103"/>
      <c r="AU25" s="103"/>
      <c r="AV25" s="103" t="s">
        <v>317</v>
      </c>
      <c r="AW25" s="103"/>
      <c r="AX25" s="103"/>
      <c r="AY25" s="103"/>
      <c r="AZ25" s="103"/>
      <c r="BA25" s="104">
        <f>SUM(BA26:BA27)</f>
        <v>0</v>
      </c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6"/>
      <c r="BO25" s="104">
        <f>SUM(BO26:BO27)</f>
        <v>-20950570.47</v>
      </c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6"/>
      <c r="CC25" s="104">
        <f>SUM(CC26:CC27)</f>
        <v>0</v>
      </c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6"/>
      <c r="CQ25" s="104">
        <f>SUM(CQ26:CQ27)</f>
        <v>-20950570.47</v>
      </c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6"/>
    </row>
    <row r="26" spans="1:109" ht="22.5" customHeight="1">
      <c r="A26" s="100" t="s">
        <v>318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2"/>
      <c r="AQ26" s="14" t="s">
        <v>288</v>
      </c>
      <c r="AR26" s="103" t="s">
        <v>319</v>
      </c>
      <c r="AS26" s="103"/>
      <c r="AT26" s="103"/>
      <c r="AU26" s="103"/>
      <c r="AV26" s="103" t="s">
        <v>317</v>
      </c>
      <c r="AW26" s="103"/>
      <c r="AX26" s="103"/>
      <c r="AY26" s="103"/>
      <c r="AZ26" s="103"/>
      <c r="BA26" s="104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6"/>
      <c r="BO26" s="104">
        <v>-20950570.47</v>
      </c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6"/>
      <c r="CC26" s="104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6"/>
      <c r="CQ26" s="104">
        <f>SUM(BA26:CC26)</f>
        <v>-20950570.47</v>
      </c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6"/>
    </row>
    <row r="27" spans="1:109" ht="11.25" customHeight="1">
      <c r="A27" s="100" t="s">
        <v>320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2"/>
      <c r="AQ27" s="14" t="s">
        <v>288</v>
      </c>
      <c r="AR27" s="103" t="s">
        <v>321</v>
      </c>
      <c r="AS27" s="103"/>
      <c r="AT27" s="103"/>
      <c r="AU27" s="103"/>
      <c r="AV27" s="103" t="s">
        <v>317</v>
      </c>
      <c r="AW27" s="103"/>
      <c r="AX27" s="103"/>
      <c r="AY27" s="103"/>
      <c r="AZ27" s="103"/>
      <c r="BA27" s="104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6"/>
      <c r="BO27" s="104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6"/>
      <c r="CC27" s="104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6"/>
      <c r="CQ27" s="104">
        <f>SUM(BA27:CC27)</f>
        <v>0</v>
      </c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6"/>
    </row>
    <row r="28" spans="1:109" ht="11.25" customHeight="1">
      <c r="A28" s="100" t="s">
        <v>322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2"/>
      <c r="AQ28" s="14" t="s">
        <v>288</v>
      </c>
      <c r="AR28" s="103" t="s">
        <v>323</v>
      </c>
      <c r="AS28" s="103"/>
      <c r="AT28" s="103"/>
      <c r="AU28" s="103"/>
      <c r="AV28" s="103" t="s">
        <v>324</v>
      </c>
      <c r="AW28" s="103"/>
      <c r="AX28" s="103"/>
      <c r="AY28" s="103"/>
      <c r="AZ28" s="103"/>
      <c r="BA28" s="104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6"/>
      <c r="BO28" s="104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6"/>
      <c r="CC28" s="104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6"/>
      <c r="CQ28" s="104">
        <f>SUM(BA28:CC28)</f>
        <v>0</v>
      </c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6"/>
    </row>
    <row r="29" spans="1:109" ht="11.25" customHeight="1">
      <c r="A29" s="100" t="s">
        <v>325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2"/>
      <c r="AQ29" s="14" t="s">
        <v>288</v>
      </c>
      <c r="AR29" s="103" t="s">
        <v>290</v>
      </c>
      <c r="AS29" s="103"/>
      <c r="AT29" s="103"/>
      <c r="AU29" s="103"/>
      <c r="AV29" s="103" t="s">
        <v>326</v>
      </c>
      <c r="AW29" s="103"/>
      <c r="AX29" s="103"/>
      <c r="AY29" s="103"/>
      <c r="AZ29" s="103"/>
      <c r="BA29" s="104">
        <f>SUM(BA30:BA33)</f>
        <v>327390.65</v>
      </c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6"/>
      <c r="BO29" s="104">
        <f>SUM(BO30:BO33)</f>
        <v>31926306.76</v>
      </c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6"/>
      <c r="CC29" s="104">
        <f>SUM(CC30:CC33)</f>
        <v>0</v>
      </c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6"/>
      <c r="CQ29" s="104">
        <f>SUM(CQ30:CQ33)</f>
        <v>32253697.41</v>
      </c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6"/>
    </row>
    <row r="30" spans="1:109" ht="33.75" customHeight="1">
      <c r="A30" s="100" t="s">
        <v>327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2"/>
      <c r="AQ30" s="14" t="s">
        <v>288</v>
      </c>
      <c r="AR30" s="103" t="s">
        <v>328</v>
      </c>
      <c r="AS30" s="103"/>
      <c r="AT30" s="103"/>
      <c r="AU30" s="103"/>
      <c r="AV30" s="103" t="s">
        <v>326</v>
      </c>
      <c r="AW30" s="103"/>
      <c r="AX30" s="103"/>
      <c r="AY30" s="103"/>
      <c r="AZ30" s="103"/>
      <c r="BA30" s="104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6"/>
      <c r="BO30" s="104">
        <v>27187412.23</v>
      </c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6"/>
      <c r="CC30" s="104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6"/>
      <c r="CQ30" s="104">
        <f>SUM(BA30:CC30)</f>
        <v>27187412.23</v>
      </c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6"/>
    </row>
    <row r="31" spans="1:109" ht="11.25" customHeight="1">
      <c r="A31" s="100" t="s">
        <v>329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2"/>
      <c r="AQ31" s="14" t="s">
        <v>288</v>
      </c>
      <c r="AR31" s="103" t="s">
        <v>330</v>
      </c>
      <c r="AS31" s="103"/>
      <c r="AT31" s="103"/>
      <c r="AU31" s="103"/>
      <c r="AV31" s="103" t="s">
        <v>326</v>
      </c>
      <c r="AW31" s="103"/>
      <c r="AX31" s="103"/>
      <c r="AY31" s="103"/>
      <c r="AZ31" s="103"/>
      <c r="BA31" s="104">
        <v>327390.65</v>
      </c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6"/>
      <c r="BO31" s="104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6"/>
      <c r="CC31" s="104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6"/>
      <c r="CQ31" s="104">
        <f>SUM(BA31:CC31)</f>
        <v>327390.65</v>
      </c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6"/>
    </row>
    <row r="32" spans="1:109" ht="11.25" customHeight="1">
      <c r="A32" s="100" t="s">
        <v>331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2"/>
      <c r="AQ32" s="14" t="s">
        <v>288</v>
      </c>
      <c r="AR32" s="103" t="s">
        <v>332</v>
      </c>
      <c r="AS32" s="103"/>
      <c r="AT32" s="103"/>
      <c r="AU32" s="103"/>
      <c r="AV32" s="103" t="s">
        <v>326</v>
      </c>
      <c r="AW32" s="103"/>
      <c r="AX32" s="103"/>
      <c r="AY32" s="103"/>
      <c r="AZ32" s="103"/>
      <c r="BA32" s="104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6"/>
      <c r="BO32" s="104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6"/>
      <c r="CC32" s="104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6"/>
      <c r="CQ32" s="104">
        <f>SUM(BA32:CC32)</f>
        <v>0</v>
      </c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6"/>
    </row>
    <row r="33" spans="1:109" ht="11.25" customHeight="1">
      <c r="A33" s="100" t="s">
        <v>333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2"/>
      <c r="AQ33" s="14" t="s">
        <v>288</v>
      </c>
      <c r="AR33" s="103" t="s">
        <v>334</v>
      </c>
      <c r="AS33" s="103"/>
      <c r="AT33" s="103"/>
      <c r="AU33" s="103"/>
      <c r="AV33" s="103" t="s">
        <v>326</v>
      </c>
      <c r="AW33" s="103"/>
      <c r="AX33" s="103"/>
      <c r="AY33" s="103"/>
      <c r="AZ33" s="103"/>
      <c r="BA33" s="104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6"/>
      <c r="BO33" s="104">
        <v>4738894.53</v>
      </c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6"/>
      <c r="CC33" s="104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6"/>
      <c r="CQ33" s="104">
        <f>SUM(BA33:CC33)</f>
        <v>4738894.53</v>
      </c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6"/>
    </row>
    <row r="34" spans="1:109" ht="11.25" customHeight="1">
      <c r="A34" s="100" t="s">
        <v>335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2"/>
      <c r="AQ34" s="14" t="s">
        <v>288</v>
      </c>
      <c r="AR34" s="103" t="s">
        <v>336</v>
      </c>
      <c r="AS34" s="103"/>
      <c r="AT34" s="103"/>
      <c r="AU34" s="103"/>
      <c r="AV34" s="103" t="s">
        <v>296</v>
      </c>
      <c r="AW34" s="103"/>
      <c r="AX34" s="103"/>
      <c r="AY34" s="103"/>
      <c r="AZ34" s="103"/>
      <c r="BA34" s="104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6"/>
      <c r="BO34" s="104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6"/>
      <c r="CC34" s="104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6"/>
      <c r="CQ34" s="104">
        <f>SUM(BA34:CC34)</f>
        <v>0</v>
      </c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6"/>
    </row>
    <row r="35" ht="11.25">
      <c r="DE35" s="11" t="s">
        <v>337</v>
      </c>
    </row>
    <row r="36" spans="1:109" s="8" customFormat="1" ht="35.25" customHeight="1">
      <c r="A36" s="80" t="s">
        <v>32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2"/>
      <c r="AQ36" s="13"/>
      <c r="AR36" s="77" t="s">
        <v>31</v>
      </c>
      <c r="AS36" s="81"/>
      <c r="AT36" s="81"/>
      <c r="AU36" s="82"/>
      <c r="AV36" s="77" t="s">
        <v>36</v>
      </c>
      <c r="AW36" s="81"/>
      <c r="AX36" s="81"/>
      <c r="AY36" s="81"/>
      <c r="AZ36" s="82"/>
      <c r="BA36" s="77" t="s">
        <v>37</v>
      </c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9"/>
      <c r="BO36" s="77" t="s">
        <v>38</v>
      </c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9"/>
      <c r="CC36" s="77" t="s">
        <v>39</v>
      </c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9"/>
      <c r="CQ36" s="80" t="s">
        <v>40</v>
      </c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2"/>
    </row>
    <row r="37" spans="1:109" s="8" customFormat="1" ht="11.25">
      <c r="A37" s="80">
        <v>1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2"/>
      <c r="AQ37" s="13"/>
      <c r="AR37" s="80">
        <v>2</v>
      </c>
      <c r="AS37" s="81"/>
      <c r="AT37" s="81"/>
      <c r="AU37" s="82"/>
      <c r="AV37" s="80">
        <v>3</v>
      </c>
      <c r="AW37" s="81"/>
      <c r="AX37" s="81"/>
      <c r="AY37" s="81"/>
      <c r="AZ37" s="82"/>
      <c r="BA37" s="80">
        <v>4</v>
      </c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2"/>
      <c r="BO37" s="80">
        <v>5</v>
      </c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2"/>
      <c r="CC37" s="80">
        <v>6</v>
      </c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2"/>
      <c r="CQ37" s="80">
        <v>7</v>
      </c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2"/>
    </row>
    <row r="38" spans="1:109" ht="22.5" customHeight="1">
      <c r="A38" s="100" t="s">
        <v>338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2"/>
      <c r="AQ38" s="14" t="s">
        <v>288</v>
      </c>
      <c r="AR38" s="103" t="s">
        <v>302</v>
      </c>
      <c r="AS38" s="103"/>
      <c r="AT38" s="103"/>
      <c r="AU38" s="103"/>
      <c r="AV38" s="103" t="s">
        <v>339</v>
      </c>
      <c r="AW38" s="103"/>
      <c r="AX38" s="103"/>
      <c r="AY38" s="103"/>
      <c r="AZ38" s="103"/>
      <c r="BA38" s="104">
        <f>SUM(BA39,BA43,BA50,BA53,BA56,BA59,BA62,BA66,BA70)</f>
        <v>327390.65</v>
      </c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6"/>
      <c r="BO38" s="104">
        <f>SUM(BO39,BO43,BO50,BO53,BO56,BO59,BO62,BO66,BO70)</f>
        <v>33737197.47</v>
      </c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6"/>
      <c r="CC38" s="104">
        <f>SUM(CC39,CC43,CC50,CC53,CC56,CC59,CC62,CC66,CC70)</f>
        <v>0</v>
      </c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6"/>
      <c r="CQ38" s="104">
        <f>SUM(CQ39,CQ43,CQ50,CQ53,CQ56,CQ59,CQ62,CQ66,CQ70)</f>
        <v>34064588.12</v>
      </c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6"/>
    </row>
    <row r="39" spans="1:109" ht="11.25" customHeight="1">
      <c r="A39" s="100" t="s">
        <v>340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2"/>
      <c r="AQ39" s="14" t="s">
        <v>288</v>
      </c>
      <c r="AR39" s="103" t="s">
        <v>341</v>
      </c>
      <c r="AS39" s="103"/>
      <c r="AT39" s="103"/>
      <c r="AU39" s="103"/>
      <c r="AV39" s="103" t="s">
        <v>342</v>
      </c>
      <c r="AW39" s="103"/>
      <c r="AX39" s="103"/>
      <c r="AY39" s="103"/>
      <c r="AZ39" s="103"/>
      <c r="BA39" s="104">
        <f>SUM(BA40:BA42)</f>
        <v>327390.65</v>
      </c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6"/>
      <c r="BO39" s="104">
        <f>SUM(BO40:BO42)</f>
        <v>19002507.41</v>
      </c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6"/>
      <c r="CC39" s="104">
        <f>SUM(CC40:CC42)</f>
        <v>0</v>
      </c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6"/>
      <c r="CQ39" s="104">
        <f>SUM(CQ40:CQ42)</f>
        <v>19329898.06</v>
      </c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6"/>
    </row>
    <row r="40" spans="1:109" ht="22.5" customHeight="1">
      <c r="A40" s="100" t="s">
        <v>343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2"/>
      <c r="AQ40" s="14" t="s">
        <v>288</v>
      </c>
      <c r="AR40" s="103" t="s">
        <v>344</v>
      </c>
      <c r="AS40" s="103"/>
      <c r="AT40" s="103"/>
      <c r="AU40" s="103"/>
      <c r="AV40" s="103" t="s">
        <v>345</v>
      </c>
      <c r="AW40" s="103"/>
      <c r="AX40" s="103"/>
      <c r="AY40" s="103"/>
      <c r="AZ40" s="103"/>
      <c r="BA40" s="104">
        <v>249792.07</v>
      </c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6"/>
      <c r="BO40" s="104">
        <v>14634331.69</v>
      </c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6"/>
      <c r="CC40" s="104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6"/>
      <c r="CQ40" s="104">
        <f>SUM(BA40:CC40)</f>
        <v>14884123.76</v>
      </c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6"/>
    </row>
    <row r="41" spans="1:109" ht="11.25" customHeight="1">
      <c r="A41" s="100" t="s">
        <v>346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2"/>
      <c r="AQ41" s="14" t="s">
        <v>288</v>
      </c>
      <c r="AR41" s="103" t="s">
        <v>347</v>
      </c>
      <c r="AS41" s="103"/>
      <c r="AT41" s="103"/>
      <c r="AU41" s="103"/>
      <c r="AV41" s="103" t="s">
        <v>348</v>
      </c>
      <c r="AW41" s="103"/>
      <c r="AX41" s="103"/>
      <c r="AY41" s="103"/>
      <c r="AZ41" s="103"/>
      <c r="BA41" s="104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6"/>
      <c r="BO41" s="104">
        <v>33868</v>
      </c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6"/>
      <c r="CC41" s="104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6"/>
      <c r="CQ41" s="104">
        <f>SUM(BA41:CC41)</f>
        <v>33868</v>
      </c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6"/>
    </row>
    <row r="42" spans="1:109" ht="11.25" customHeight="1">
      <c r="A42" s="100" t="s">
        <v>349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2"/>
      <c r="AQ42" s="14" t="s">
        <v>288</v>
      </c>
      <c r="AR42" s="103" t="s">
        <v>350</v>
      </c>
      <c r="AS42" s="103"/>
      <c r="AT42" s="103"/>
      <c r="AU42" s="103"/>
      <c r="AV42" s="103" t="s">
        <v>351</v>
      </c>
      <c r="AW42" s="103"/>
      <c r="AX42" s="103"/>
      <c r="AY42" s="103"/>
      <c r="AZ42" s="103"/>
      <c r="BA42" s="104">
        <v>77598.58</v>
      </c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6"/>
      <c r="BO42" s="104">
        <v>4334307.72</v>
      </c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6"/>
      <c r="CC42" s="104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6"/>
      <c r="CQ42" s="104">
        <f>SUM(BA42:CC42)</f>
        <v>4411906.3</v>
      </c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6"/>
    </row>
    <row r="43" spans="1:109" ht="11.25" customHeight="1">
      <c r="A43" s="100" t="s">
        <v>352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2"/>
      <c r="AQ43" s="14" t="s">
        <v>288</v>
      </c>
      <c r="AR43" s="103" t="s">
        <v>311</v>
      </c>
      <c r="AS43" s="103"/>
      <c r="AT43" s="103"/>
      <c r="AU43" s="103"/>
      <c r="AV43" s="103" t="s">
        <v>353</v>
      </c>
      <c r="AW43" s="103"/>
      <c r="AX43" s="103"/>
      <c r="AY43" s="103"/>
      <c r="AZ43" s="103"/>
      <c r="BA43" s="104">
        <f>SUM(BA44:BA49)</f>
        <v>0</v>
      </c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6"/>
      <c r="BO43" s="104">
        <f>SUM(BO44:BO49)</f>
        <v>4064999.1899999995</v>
      </c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6"/>
      <c r="CC43" s="104">
        <f>SUM(CC44:CC49)</f>
        <v>0</v>
      </c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6"/>
      <c r="CQ43" s="104">
        <f>SUM(CQ44:CQ49)</f>
        <v>4064999.1899999995</v>
      </c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6"/>
    </row>
    <row r="44" spans="1:109" ht="22.5" customHeight="1">
      <c r="A44" s="100" t="s">
        <v>354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2"/>
      <c r="AQ44" s="14" t="s">
        <v>288</v>
      </c>
      <c r="AR44" s="103" t="s">
        <v>314</v>
      </c>
      <c r="AS44" s="103"/>
      <c r="AT44" s="103"/>
      <c r="AU44" s="103"/>
      <c r="AV44" s="103" t="s">
        <v>355</v>
      </c>
      <c r="AW44" s="103"/>
      <c r="AX44" s="103"/>
      <c r="AY44" s="103"/>
      <c r="AZ44" s="103"/>
      <c r="BA44" s="104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6"/>
      <c r="BO44" s="104">
        <v>11011.26</v>
      </c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6"/>
      <c r="CC44" s="104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6"/>
      <c r="CQ44" s="104">
        <f aca="true" t="shared" si="0" ref="CQ44:CQ49">SUM(BA44:CC44)</f>
        <v>11011.26</v>
      </c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6"/>
    </row>
    <row r="45" spans="1:109" ht="11.25" customHeight="1">
      <c r="A45" s="100" t="s">
        <v>356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2"/>
      <c r="AQ45" s="14" t="s">
        <v>288</v>
      </c>
      <c r="AR45" s="103" t="s">
        <v>317</v>
      </c>
      <c r="AS45" s="103"/>
      <c r="AT45" s="103"/>
      <c r="AU45" s="103"/>
      <c r="AV45" s="103" t="s">
        <v>357</v>
      </c>
      <c r="AW45" s="103"/>
      <c r="AX45" s="103"/>
      <c r="AY45" s="103"/>
      <c r="AZ45" s="103"/>
      <c r="BA45" s="104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6"/>
      <c r="BO45" s="104">
        <v>9509.25</v>
      </c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6"/>
      <c r="CC45" s="104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6"/>
      <c r="CQ45" s="104">
        <f t="shared" si="0"/>
        <v>9509.25</v>
      </c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6"/>
    </row>
    <row r="46" spans="1:109" ht="11.25" customHeight="1">
      <c r="A46" s="100" t="s">
        <v>358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2"/>
      <c r="AQ46" s="14" t="s">
        <v>288</v>
      </c>
      <c r="AR46" s="103" t="s">
        <v>324</v>
      </c>
      <c r="AS46" s="103"/>
      <c r="AT46" s="103"/>
      <c r="AU46" s="103"/>
      <c r="AV46" s="103" t="s">
        <v>359</v>
      </c>
      <c r="AW46" s="103"/>
      <c r="AX46" s="103"/>
      <c r="AY46" s="103"/>
      <c r="AZ46" s="103"/>
      <c r="BA46" s="104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6"/>
      <c r="BO46" s="104">
        <v>3259709.03</v>
      </c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6"/>
      <c r="CC46" s="104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6"/>
      <c r="CQ46" s="104">
        <f t="shared" si="0"/>
        <v>3259709.03</v>
      </c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6"/>
    </row>
    <row r="47" spans="1:109" ht="11.25" customHeight="1">
      <c r="A47" s="100" t="s">
        <v>360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2"/>
      <c r="AQ47" s="14" t="s">
        <v>288</v>
      </c>
      <c r="AR47" s="103" t="s">
        <v>361</v>
      </c>
      <c r="AS47" s="103"/>
      <c r="AT47" s="103"/>
      <c r="AU47" s="103"/>
      <c r="AV47" s="103" t="s">
        <v>362</v>
      </c>
      <c r="AW47" s="103"/>
      <c r="AX47" s="103"/>
      <c r="AY47" s="103"/>
      <c r="AZ47" s="103"/>
      <c r="BA47" s="104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6"/>
      <c r="BO47" s="104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6"/>
      <c r="CC47" s="104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6"/>
      <c r="CQ47" s="104">
        <f t="shared" si="0"/>
        <v>0</v>
      </c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6"/>
    </row>
    <row r="48" spans="1:109" ht="11.25" customHeight="1">
      <c r="A48" s="100" t="s">
        <v>363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2"/>
      <c r="AQ48" s="14" t="s">
        <v>288</v>
      </c>
      <c r="AR48" s="103" t="s">
        <v>364</v>
      </c>
      <c r="AS48" s="103"/>
      <c r="AT48" s="103"/>
      <c r="AU48" s="103"/>
      <c r="AV48" s="103" t="s">
        <v>365</v>
      </c>
      <c r="AW48" s="103"/>
      <c r="AX48" s="103"/>
      <c r="AY48" s="103"/>
      <c r="AZ48" s="103"/>
      <c r="BA48" s="104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6"/>
      <c r="BO48" s="104">
        <v>136294.69</v>
      </c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6"/>
      <c r="CC48" s="104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6"/>
      <c r="CQ48" s="104">
        <f t="shared" si="0"/>
        <v>136294.69</v>
      </c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  <c r="DE48" s="106"/>
    </row>
    <row r="49" spans="1:109" ht="11.25" customHeight="1">
      <c r="A49" s="100" t="s">
        <v>366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2"/>
      <c r="AQ49" s="14" t="s">
        <v>288</v>
      </c>
      <c r="AR49" s="103" t="s">
        <v>367</v>
      </c>
      <c r="AS49" s="103"/>
      <c r="AT49" s="103"/>
      <c r="AU49" s="103"/>
      <c r="AV49" s="103" t="s">
        <v>368</v>
      </c>
      <c r="AW49" s="103"/>
      <c r="AX49" s="103"/>
      <c r="AY49" s="103"/>
      <c r="AZ49" s="103"/>
      <c r="BA49" s="104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6"/>
      <c r="BO49" s="104">
        <v>648474.96</v>
      </c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6"/>
      <c r="CC49" s="104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6"/>
      <c r="CQ49" s="104">
        <f t="shared" si="0"/>
        <v>648474.96</v>
      </c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106"/>
    </row>
    <row r="50" spans="1:109" ht="11.25" customHeight="1">
      <c r="A50" s="100" t="s">
        <v>369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2"/>
      <c r="AQ50" s="14" t="s">
        <v>288</v>
      </c>
      <c r="AR50" s="103" t="s">
        <v>370</v>
      </c>
      <c r="AS50" s="103"/>
      <c r="AT50" s="103"/>
      <c r="AU50" s="103"/>
      <c r="AV50" s="103" t="s">
        <v>371</v>
      </c>
      <c r="AW50" s="103"/>
      <c r="AX50" s="103"/>
      <c r="AY50" s="103"/>
      <c r="AZ50" s="103"/>
      <c r="BA50" s="104">
        <f>SUM(BA51:BA52)</f>
        <v>0</v>
      </c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6"/>
      <c r="BO50" s="104">
        <f>SUM(BO51:BO52)</f>
        <v>0</v>
      </c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6"/>
      <c r="CC50" s="104">
        <f>SUM(CC51:CC52)</f>
        <v>0</v>
      </c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6"/>
      <c r="CQ50" s="104">
        <f>SUM(CQ51:CQ52)</f>
        <v>0</v>
      </c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5"/>
      <c r="DE50" s="106"/>
    </row>
    <row r="51" spans="1:109" ht="22.5" customHeight="1">
      <c r="A51" s="100" t="s">
        <v>372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2"/>
      <c r="AQ51" s="14" t="s">
        <v>288</v>
      </c>
      <c r="AR51" s="103" t="s">
        <v>373</v>
      </c>
      <c r="AS51" s="103"/>
      <c r="AT51" s="103"/>
      <c r="AU51" s="103"/>
      <c r="AV51" s="103" t="s">
        <v>374</v>
      </c>
      <c r="AW51" s="103"/>
      <c r="AX51" s="103"/>
      <c r="AY51" s="103"/>
      <c r="AZ51" s="103"/>
      <c r="BA51" s="104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6"/>
      <c r="BO51" s="104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6"/>
      <c r="CC51" s="104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6"/>
      <c r="CQ51" s="104">
        <f>SUM(BA51:CC51)</f>
        <v>0</v>
      </c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6"/>
    </row>
    <row r="52" spans="1:109" ht="11.25" customHeight="1">
      <c r="A52" s="100" t="s">
        <v>375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2"/>
      <c r="AQ52" s="14" t="s">
        <v>288</v>
      </c>
      <c r="AR52" s="103" t="s">
        <v>376</v>
      </c>
      <c r="AS52" s="103"/>
      <c r="AT52" s="103"/>
      <c r="AU52" s="103"/>
      <c r="AV52" s="103" t="s">
        <v>377</v>
      </c>
      <c r="AW52" s="103"/>
      <c r="AX52" s="103"/>
      <c r="AY52" s="103"/>
      <c r="AZ52" s="103"/>
      <c r="BA52" s="104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6"/>
      <c r="BO52" s="104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6"/>
      <c r="CC52" s="104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6"/>
      <c r="CQ52" s="104">
        <f>SUM(BA52:CC52)</f>
        <v>0</v>
      </c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6"/>
    </row>
    <row r="53" spans="1:109" ht="11.25" customHeight="1">
      <c r="A53" s="100" t="s">
        <v>378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2"/>
      <c r="AQ53" s="14" t="s">
        <v>288</v>
      </c>
      <c r="AR53" s="103" t="s">
        <v>342</v>
      </c>
      <c r="AS53" s="103"/>
      <c r="AT53" s="103"/>
      <c r="AU53" s="103"/>
      <c r="AV53" s="103" t="s">
        <v>379</v>
      </c>
      <c r="AW53" s="103"/>
      <c r="AX53" s="103"/>
      <c r="AY53" s="103"/>
      <c r="AZ53" s="103"/>
      <c r="BA53" s="104">
        <f>SUM(BA54:BA55)</f>
        <v>0</v>
      </c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6"/>
      <c r="BO53" s="104">
        <f>SUM(BO54:BO55)</f>
        <v>77644</v>
      </c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6"/>
      <c r="CC53" s="104">
        <f>SUM(CC54:CC55)</f>
        <v>0</v>
      </c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6"/>
      <c r="CQ53" s="104">
        <f>SUM(CQ54:CQ55)</f>
        <v>77644</v>
      </c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6"/>
    </row>
    <row r="54" spans="1:109" ht="33.75" customHeight="1">
      <c r="A54" s="100" t="s">
        <v>380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2"/>
      <c r="AQ54" s="14" t="s">
        <v>288</v>
      </c>
      <c r="AR54" s="103" t="s">
        <v>345</v>
      </c>
      <c r="AS54" s="103"/>
      <c r="AT54" s="103"/>
      <c r="AU54" s="103"/>
      <c r="AV54" s="103" t="s">
        <v>381</v>
      </c>
      <c r="AW54" s="103"/>
      <c r="AX54" s="103"/>
      <c r="AY54" s="103"/>
      <c r="AZ54" s="103"/>
      <c r="BA54" s="104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6"/>
      <c r="BO54" s="104">
        <v>77644</v>
      </c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6"/>
      <c r="CC54" s="104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6"/>
      <c r="CQ54" s="104">
        <f>SUM(BA54:CC54)</f>
        <v>77644</v>
      </c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5"/>
      <c r="DE54" s="106"/>
    </row>
    <row r="55" spans="1:109" ht="22.5" customHeight="1">
      <c r="A55" s="100" t="s">
        <v>382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2"/>
      <c r="AQ55" s="14" t="s">
        <v>288</v>
      </c>
      <c r="AR55" s="103" t="s">
        <v>348</v>
      </c>
      <c r="AS55" s="103"/>
      <c r="AT55" s="103"/>
      <c r="AU55" s="103"/>
      <c r="AV55" s="103" t="s">
        <v>383</v>
      </c>
      <c r="AW55" s="103"/>
      <c r="AX55" s="103"/>
      <c r="AY55" s="103"/>
      <c r="AZ55" s="103"/>
      <c r="BA55" s="104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6"/>
      <c r="BO55" s="104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6"/>
      <c r="CC55" s="104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6"/>
      <c r="CQ55" s="104">
        <f>SUM(BA55:CC55)</f>
        <v>0</v>
      </c>
      <c r="CR55" s="105"/>
      <c r="CS55" s="105"/>
      <c r="CT55" s="105"/>
      <c r="CU55" s="105"/>
      <c r="CV55" s="105"/>
      <c r="CW55" s="105"/>
      <c r="CX55" s="105"/>
      <c r="CY55" s="105"/>
      <c r="CZ55" s="105"/>
      <c r="DA55" s="105"/>
      <c r="DB55" s="105"/>
      <c r="DC55" s="105"/>
      <c r="DD55" s="105"/>
      <c r="DE55" s="106"/>
    </row>
    <row r="56" spans="1:109" ht="11.25" customHeight="1">
      <c r="A56" s="100" t="s">
        <v>384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2"/>
      <c r="AQ56" s="14" t="s">
        <v>288</v>
      </c>
      <c r="AR56" s="103" t="s">
        <v>371</v>
      </c>
      <c r="AS56" s="103"/>
      <c r="AT56" s="103"/>
      <c r="AU56" s="103"/>
      <c r="AV56" s="103" t="s">
        <v>385</v>
      </c>
      <c r="AW56" s="103"/>
      <c r="AX56" s="103"/>
      <c r="AY56" s="103"/>
      <c r="AZ56" s="103"/>
      <c r="BA56" s="104">
        <f>SUM(BA57:BA58)</f>
        <v>0</v>
      </c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6"/>
      <c r="BO56" s="104">
        <f>SUM(BO57:BO58)</f>
        <v>0</v>
      </c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6"/>
      <c r="CC56" s="104">
        <f>SUM(CC57:CC58)</f>
        <v>0</v>
      </c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6"/>
      <c r="CQ56" s="104">
        <f>SUM(CQ57:CQ58)</f>
        <v>0</v>
      </c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  <c r="DE56" s="106"/>
    </row>
    <row r="57" spans="1:109" ht="33.75" customHeight="1">
      <c r="A57" s="100" t="s">
        <v>386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2"/>
      <c r="AQ57" s="14" t="s">
        <v>288</v>
      </c>
      <c r="AR57" s="103" t="s">
        <v>377</v>
      </c>
      <c r="AS57" s="103"/>
      <c r="AT57" s="103"/>
      <c r="AU57" s="103"/>
      <c r="AV57" s="103" t="s">
        <v>387</v>
      </c>
      <c r="AW57" s="103"/>
      <c r="AX57" s="103"/>
      <c r="AY57" s="103"/>
      <c r="AZ57" s="103"/>
      <c r="BA57" s="104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6"/>
      <c r="BO57" s="104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6"/>
      <c r="CC57" s="104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6"/>
      <c r="CQ57" s="104">
        <f>SUM(BA57:CC57)</f>
        <v>0</v>
      </c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5"/>
      <c r="DC57" s="105"/>
      <c r="DD57" s="105"/>
      <c r="DE57" s="106"/>
    </row>
    <row r="58" spans="1:109" ht="11.25" customHeight="1">
      <c r="A58" s="100" t="s">
        <v>388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2"/>
      <c r="AQ58" s="14" t="s">
        <v>288</v>
      </c>
      <c r="AR58" s="103" t="s">
        <v>389</v>
      </c>
      <c r="AS58" s="103"/>
      <c r="AT58" s="103"/>
      <c r="AU58" s="103"/>
      <c r="AV58" s="103" t="s">
        <v>390</v>
      </c>
      <c r="AW58" s="103"/>
      <c r="AX58" s="103"/>
      <c r="AY58" s="103"/>
      <c r="AZ58" s="103"/>
      <c r="BA58" s="104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6"/>
      <c r="BO58" s="104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6"/>
      <c r="CC58" s="104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6"/>
      <c r="CQ58" s="104">
        <f>SUM(BA58:CC58)</f>
        <v>0</v>
      </c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5"/>
      <c r="DC58" s="105"/>
      <c r="DD58" s="105"/>
      <c r="DE58" s="106"/>
    </row>
    <row r="59" spans="1:109" ht="11.25" customHeight="1">
      <c r="A59" s="100" t="s">
        <v>391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2"/>
      <c r="AQ59" s="14" t="s">
        <v>288</v>
      </c>
      <c r="AR59" s="103" t="s">
        <v>379</v>
      </c>
      <c r="AS59" s="103"/>
      <c r="AT59" s="103"/>
      <c r="AU59" s="103"/>
      <c r="AV59" s="103" t="s">
        <v>392</v>
      </c>
      <c r="AW59" s="103"/>
      <c r="AX59" s="103"/>
      <c r="AY59" s="103"/>
      <c r="AZ59" s="103"/>
      <c r="BA59" s="104">
        <f>SUM(BA60:BA61)</f>
        <v>0</v>
      </c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6"/>
      <c r="BO59" s="104">
        <f>SUM(BO60:BO61)</f>
        <v>537418.56</v>
      </c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6"/>
      <c r="CC59" s="104">
        <f>SUM(CC60:CC61)</f>
        <v>0</v>
      </c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5"/>
      <c r="CP59" s="106"/>
      <c r="CQ59" s="104">
        <f>SUM(CQ60:CQ61)</f>
        <v>537418.56</v>
      </c>
      <c r="CR59" s="105"/>
      <c r="CS59" s="105"/>
      <c r="CT59" s="105"/>
      <c r="CU59" s="105"/>
      <c r="CV59" s="105"/>
      <c r="CW59" s="105"/>
      <c r="CX59" s="105"/>
      <c r="CY59" s="105"/>
      <c r="CZ59" s="105"/>
      <c r="DA59" s="105"/>
      <c r="DB59" s="105"/>
      <c r="DC59" s="105"/>
      <c r="DD59" s="105"/>
      <c r="DE59" s="106"/>
    </row>
    <row r="60" spans="1:109" ht="22.5" customHeight="1">
      <c r="A60" s="100" t="s">
        <v>393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2"/>
      <c r="AQ60" s="14" t="s">
        <v>288</v>
      </c>
      <c r="AR60" s="103" t="s">
        <v>383</v>
      </c>
      <c r="AS60" s="103"/>
      <c r="AT60" s="103"/>
      <c r="AU60" s="103"/>
      <c r="AV60" s="103" t="s">
        <v>394</v>
      </c>
      <c r="AW60" s="103"/>
      <c r="AX60" s="103"/>
      <c r="AY60" s="103"/>
      <c r="AZ60" s="103"/>
      <c r="BA60" s="104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6"/>
      <c r="BO60" s="104">
        <v>537418.56</v>
      </c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6"/>
      <c r="CC60" s="104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6"/>
      <c r="CQ60" s="104">
        <f>SUM(BA60:CC60)</f>
        <v>537418.56</v>
      </c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6"/>
    </row>
    <row r="61" spans="1:109" ht="22.5" customHeight="1">
      <c r="A61" s="100" t="s">
        <v>395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2"/>
      <c r="AQ61" s="14" t="s">
        <v>288</v>
      </c>
      <c r="AR61" s="103" t="s">
        <v>396</v>
      </c>
      <c r="AS61" s="103"/>
      <c r="AT61" s="103"/>
      <c r="AU61" s="103"/>
      <c r="AV61" s="103" t="s">
        <v>397</v>
      </c>
      <c r="AW61" s="103"/>
      <c r="AX61" s="103"/>
      <c r="AY61" s="103"/>
      <c r="AZ61" s="103"/>
      <c r="BA61" s="104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6"/>
      <c r="BO61" s="104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106"/>
      <c r="CC61" s="104"/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5"/>
      <c r="CO61" s="105"/>
      <c r="CP61" s="106"/>
      <c r="CQ61" s="104">
        <f>SUM(BA61:CC61)</f>
        <v>0</v>
      </c>
      <c r="CR61" s="105"/>
      <c r="CS61" s="105"/>
      <c r="CT61" s="105"/>
      <c r="CU61" s="105"/>
      <c r="CV61" s="105"/>
      <c r="CW61" s="105"/>
      <c r="CX61" s="105"/>
      <c r="CY61" s="105"/>
      <c r="CZ61" s="105"/>
      <c r="DA61" s="105"/>
      <c r="DB61" s="105"/>
      <c r="DC61" s="105"/>
      <c r="DD61" s="105"/>
      <c r="DE61" s="106"/>
    </row>
    <row r="62" spans="1:109" ht="11.25" customHeight="1">
      <c r="A62" s="100" t="s">
        <v>398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2"/>
      <c r="AQ62" s="14" t="s">
        <v>288</v>
      </c>
      <c r="AR62" s="103" t="s">
        <v>385</v>
      </c>
      <c r="AS62" s="103"/>
      <c r="AT62" s="103"/>
      <c r="AU62" s="103"/>
      <c r="AV62" s="103" t="s">
        <v>399</v>
      </c>
      <c r="AW62" s="103"/>
      <c r="AX62" s="103"/>
      <c r="AY62" s="103"/>
      <c r="AZ62" s="103"/>
      <c r="BA62" s="104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6"/>
      <c r="BO62" s="104">
        <v>247337.15</v>
      </c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6"/>
      <c r="CC62" s="104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6"/>
      <c r="CQ62" s="104">
        <f>SUM(BA62:CC62)</f>
        <v>247337.15</v>
      </c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6"/>
    </row>
    <row r="63" ht="11.25">
      <c r="DE63" s="11" t="s">
        <v>400</v>
      </c>
    </row>
    <row r="64" spans="1:109" s="8" customFormat="1" ht="35.25" customHeight="1">
      <c r="A64" s="80" t="s">
        <v>32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2"/>
      <c r="AQ64" s="13"/>
      <c r="AR64" s="77" t="s">
        <v>31</v>
      </c>
      <c r="AS64" s="81"/>
      <c r="AT64" s="81"/>
      <c r="AU64" s="82"/>
      <c r="AV64" s="77" t="s">
        <v>36</v>
      </c>
      <c r="AW64" s="81"/>
      <c r="AX64" s="81"/>
      <c r="AY64" s="81"/>
      <c r="AZ64" s="82"/>
      <c r="BA64" s="77" t="s">
        <v>37</v>
      </c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9"/>
      <c r="BO64" s="77" t="s">
        <v>38</v>
      </c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9"/>
      <c r="CC64" s="77" t="s">
        <v>39</v>
      </c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9"/>
      <c r="CQ64" s="80" t="s">
        <v>40</v>
      </c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2"/>
    </row>
    <row r="65" spans="1:109" s="8" customFormat="1" ht="11.25">
      <c r="A65" s="80">
        <v>1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2"/>
      <c r="AQ65" s="13"/>
      <c r="AR65" s="80">
        <v>2</v>
      </c>
      <c r="AS65" s="81"/>
      <c r="AT65" s="81"/>
      <c r="AU65" s="82"/>
      <c r="AV65" s="80">
        <v>3</v>
      </c>
      <c r="AW65" s="81"/>
      <c r="AX65" s="81"/>
      <c r="AY65" s="81"/>
      <c r="AZ65" s="82"/>
      <c r="BA65" s="80">
        <v>4</v>
      </c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2"/>
      <c r="BO65" s="80">
        <v>5</v>
      </c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2"/>
      <c r="CC65" s="80">
        <v>6</v>
      </c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2"/>
      <c r="CQ65" s="80">
        <v>7</v>
      </c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2"/>
    </row>
    <row r="66" spans="1:109" ht="11.25" customHeight="1">
      <c r="A66" s="100" t="s">
        <v>401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2"/>
      <c r="AQ66" s="14" t="s">
        <v>288</v>
      </c>
      <c r="AR66" s="103" t="s">
        <v>392</v>
      </c>
      <c r="AS66" s="103"/>
      <c r="AT66" s="103"/>
      <c r="AU66" s="103"/>
      <c r="AV66" s="103" t="s">
        <v>402</v>
      </c>
      <c r="AW66" s="103"/>
      <c r="AX66" s="103"/>
      <c r="AY66" s="103"/>
      <c r="AZ66" s="103"/>
      <c r="BA66" s="104">
        <f>SUM(BA67:BA69)</f>
        <v>0</v>
      </c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6"/>
      <c r="BO66" s="104">
        <f>SUM(BO67:BO69)</f>
        <v>9807291.16</v>
      </c>
      <c r="BP66" s="105"/>
      <c r="BQ66" s="105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06"/>
      <c r="CC66" s="104">
        <f>SUM(CC67:CC69)</f>
        <v>0</v>
      </c>
      <c r="CD66" s="105"/>
      <c r="CE66" s="105"/>
      <c r="CF66" s="105"/>
      <c r="CG66" s="105"/>
      <c r="CH66" s="105"/>
      <c r="CI66" s="105"/>
      <c r="CJ66" s="105"/>
      <c r="CK66" s="105"/>
      <c r="CL66" s="105"/>
      <c r="CM66" s="105"/>
      <c r="CN66" s="105"/>
      <c r="CO66" s="105"/>
      <c r="CP66" s="106"/>
      <c r="CQ66" s="104">
        <f>SUM(CQ67:CQ69)</f>
        <v>9807291.16</v>
      </c>
      <c r="CR66" s="105"/>
      <c r="CS66" s="105"/>
      <c r="CT66" s="105"/>
      <c r="CU66" s="105"/>
      <c r="CV66" s="105"/>
      <c r="CW66" s="105"/>
      <c r="CX66" s="105"/>
      <c r="CY66" s="105"/>
      <c r="CZ66" s="105"/>
      <c r="DA66" s="105"/>
      <c r="DB66" s="105"/>
      <c r="DC66" s="105"/>
      <c r="DD66" s="105"/>
      <c r="DE66" s="106"/>
    </row>
    <row r="67" spans="1:109" ht="22.5" customHeight="1">
      <c r="A67" s="100" t="s">
        <v>403</v>
      </c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2"/>
      <c r="AQ67" s="14" t="s">
        <v>288</v>
      </c>
      <c r="AR67" s="103" t="s">
        <v>404</v>
      </c>
      <c r="AS67" s="103"/>
      <c r="AT67" s="103"/>
      <c r="AU67" s="103"/>
      <c r="AV67" s="103" t="s">
        <v>405</v>
      </c>
      <c r="AW67" s="103"/>
      <c r="AX67" s="103"/>
      <c r="AY67" s="103"/>
      <c r="AZ67" s="103"/>
      <c r="BA67" s="104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6"/>
      <c r="BO67" s="104">
        <v>5087243.17</v>
      </c>
      <c r="BP67" s="105"/>
      <c r="BQ67" s="105"/>
      <c r="BR67" s="105"/>
      <c r="BS67" s="105"/>
      <c r="BT67" s="105"/>
      <c r="BU67" s="105"/>
      <c r="BV67" s="105"/>
      <c r="BW67" s="105"/>
      <c r="BX67" s="105"/>
      <c r="BY67" s="105"/>
      <c r="BZ67" s="105"/>
      <c r="CA67" s="105"/>
      <c r="CB67" s="106"/>
      <c r="CC67" s="104"/>
      <c r="CD67" s="105"/>
      <c r="CE67" s="105"/>
      <c r="CF67" s="105"/>
      <c r="CG67" s="105"/>
      <c r="CH67" s="105"/>
      <c r="CI67" s="105"/>
      <c r="CJ67" s="105"/>
      <c r="CK67" s="105"/>
      <c r="CL67" s="105"/>
      <c r="CM67" s="105"/>
      <c r="CN67" s="105"/>
      <c r="CO67" s="105"/>
      <c r="CP67" s="106"/>
      <c r="CQ67" s="104">
        <f>SUM(BA67:CC67)</f>
        <v>5087243.17</v>
      </c>
      <c r="CR67" s="105"/>
      <c r="CS67" s="105"/>
      <c r="CT67" s="105"/>
      <c r="CU67" s="105"/>
      <c r="CV67" s="105"/>
      <c r="CW67" s="105"/>
      <c r="CX67" s="105"/>
      <c r="CY67" s="105"/>
      <c r="CZ67" s="105"/>
      <c r="DA67" s="105"/>
      <c r="DB67" s="105"/>
      <c r="DC67" s="105"/>
      <c r="DD67" s="105"/>
      <c r="DE67" s="106"/>
    </row>
    <row r="68" spans="1:109" ht="11.25" customHeight="1">
      <c r="A68" s="100" t="s">
        <v>406</v>
      </c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2"/>
      <c r="AQ68" s="14" t="s">
        <v>288</v>
      </c>
      <c r="AR68" s="103" t="s">
        <v>407</v>
      </c>
      <c r="AS68" s="103"/>
      <c r="AT68" s="103"/>
      <c r="AU68" s="103"/>
      <c r="AV68" s="103" t="s">
        <v>408</v>
      </c>
      <c r="AW68" s="103"/>
      <c r="AX68" s="103"/>
      <c r="AY68" s="103"/>
      <c r="AZ68" s="103"/>
      <c r="BA68" s="104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6"/>
      <c r="BO68" s="104">
        <v>4720047.99</v>
      </c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6"/>
      <c r="CC68" s="104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6"/>
      <c r="CQ68" s="104">
        <f>SUM(BA68:CC68)</f>
        <v>4720047.99</v>
      </c>
      <c r="CR68" s="105"/>
      <c r="CS68" s="105"/>
      <c r="CT68" s="105"/>
      <c r="CU68" s="105"/>
      <c r="CV68" s="105"/>
      <c r="CW68" s="105"/>
      <c r="CX68" s="105"/>
      <c r="CY68" s="105"/>
      <c r="CZ68" s="105"/>
      <c r="DA68" s="105"/>
      <c r="DB68" s="105"/>
      <c r="DC68" s="105"/>
      <c r="DD68" s="105"/>
      <c r="DE68" s="106"/>
    </row>
    <row r="69" spans="1:109" ht="11.25" customHeight="1">
      <c r="A69" s="100" t="s">
        <v>409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2"/>
      <c r="AQ69" s="14" t="s">
        <v>288</v>
      </c>
      <c r="AR69" s="103" t="s">
        <v>410</v>
      </c>
      <c r="AS69" s="103"/>
      <c r="AT69" s="103"/>
      <c r="AU69" s="103"/>
      <c r="AV69" s="103" t="s">
        <v>411</v>
      </c>
      <c r="AW69" s="103"/>
      <c r="AX69" s="103"/>
      <c r="AY69" s="103"/>
      <c r="AZ69" s="103"/>
      <c r="BA69" s="104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6"/>
      <c r="BO69" s="104"/>
      <c r="BP69" s="105"/>
      <c r="BQ69" s="105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6"/>
      <c r="CC69" s="104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105"/>
      <c r="CP69" s="106"/>
      <c r="CQ69" s="104">
        <f>SUM(BA69:CC69)</f>
        <v>0</v>
      </c>
      <c r="CR69" s="105"/>
      <c r="CS69" s="105"/>
      <c r="CT69" s="105"/>
      <c r="CU69" s="105"/>
      <c r="CV69" s="105"/>
      <c r="CW69" s="105"/>
      <c r="CX69" s="105"/>
      <c r="CY69" s="105"/>
      <c r="CZ69" s="105"/>
      <c r="DA69" s="105"/>
      <c r="DB69" s="105"/>
      <c r="DC69" s="105"/>
      <c r="DD69" s="105"/>
      <c r="DE69" s="106"/>
    </row>
    <row r="70" spans="1:109" ht="11.25" customHeight="1">
      <c r="A70" s="100" t="s">
        <v>412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2"/>
      <c r="AQ70" s="14" t="s">
        <v>288</v>
      </c>
      <c r="AR70" s="103" t="s">
        <v>399</v>
      </c>
      <c r="AS70" s="103"/>
      <c r="AT70" s="103"/>
      <c r="AU70" s="103"/>
      <c r="AV70" s="103"/>
      <c r="AW70" s="103"/>
      <c r="AX70" s="103"/>
      <c r="AY70" s="103"/>
      <c r="AZ70" s="103"/>
      <c r="BA70" s="104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6"/>
      <c r="BO70" s="104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  <c r="CA70" s="105"/>
      <c r="CB70" s="106"/>
      <c r="CC70" s="104"/>
      <c r="CD70" s="105"/>
      <c r="CE70" s="105"/>
      <c r="CF70" s="105"/>
      <c r="CG70" s="105"/>
      <c r="CH70" s="105"/>
      <c r="CI70" s="105"/>
      <c r="CJ70" s="105"/>
      <c r="CK70" s="105"/>
      <c r="CL70" s="105"/>
      <c r="CM70" s="105"/>
      <c r="CN70" s="105"/>
      <c r="CO70" s="105"/>
      <c r="CP70" s="106"/>
      <c r="CQ70" s="104">
        <f>SUM(BA70:CC70)</f>
        <v>0</v>
      </c>
      <c r="CR70" s="105"/>
      <c r="CS70" s="105"/>
      <c r="CT70" s="105"/>
      <c r="CU70" s="105"/>
      <c r="CV70" s="105"/>
      <c r="CW70" s="105"/>
      <c r="CX70" s="105"/>
      <c r="CY70" s="105"/>
      <c r="CZ70" s="105"/>
      <c r="DA70" s="105"/>
      <c r="DB70" s="105"/>
      <c r="DC70" s="105"/>
      <c r="DD70" s="105"/>
      <c r="DE70" s="106"/>
    </row>
    <row r="71" spans="1:109" ht="22.5" customHeight="1">
      <c r="A71" s="100" t="s">
        <v>413</v>
      </c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2"/>
      <c r="AQ71" s="14" t="s">
        <v>288</v>
      </c>
      <c r="AR71" s="103" t="s">
        <v>414</v>
      </c>
      <c r="AS71" s="103"/>
      <c r="AT71" s="103"/>
      <c r="AU71" s="103"/>
      <c r="AV71" s="103"/>
      <c r="AW71" s="103"/>
      <c r="AX71" s="103"/>
      <c r="AY71" s="103"/>
      <c r="AZ71" s="103"/>
      <c r="BA71" s="104">
        <f>BA72-BA73</f>
        <v>0</v>
      </c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6"/>
      <c r="BO71" s="104">
        <f>BO72-BO73</f>
        <v>-22724171.439999998</v>
      </c>
      <c r="BP71" s="105"/>
      <c r="BQ71" s="105"/>
      <c r="BR71" s="105"/>
      <c r="BS71" s="105"/>
      <c r="BT71" s="105"/>
      <c r="BU71" s="105"/>
      <c r="BV71" s="105"/>
      <c r="BW71" s="105"/>
      <c r="BX71" s="105"/>
      <c r="BY71" s="105"/>
      <c r="BZ71" s="105"/>
      <c r="CA71" s="105"/>
      <c r="CB71" s="106"/>
      <c r="CC71" s="104">
        <f>CC72-CC73</f>
        <v>0</v>
      </c>
      <c r="CD71" s="105"/>
      <c r="CE71" s="105"/>
      <c r="CF71" s="105"/>
      <c r="CG71" s="105"/>
      <c r="CH71" s="105"/>
      <c r="CI71" s="105"/>
      <c r="CJ71" s="105"/>
      <c r="CK71" s="105"/>
      <c r="CL71" s="105"/>
      <c r="CM71" s="105"/>
      <c r="CN71" s="105"/>
      <c r="CO71" s="105"/>
      <c r="CP71" s="106"/>
      <c r="CQ71" s="104">
        <f>CQ72-CQ73</f>
        <v>-22724171.439999998</v>
      </c>
      <c r="CR71" s="105"/>
      <c r="CS71" s="105"/>
      <c r="CT71" s="105"/>
      <c r="CU71" s="105"/>
      <c r="CV71" s="105"/>
      <c r="CW71" s="105"/>
      <c r="CX71" s="105"/>
      <c r="CY71" s="105"/>
      <c r="CZ71" s="105"/>
      <c r="DA71" s="105"/>
      <c r="DB71" s="105"/>
      <c r="DC71" s="105"/>
      <c r="DD71" s="105"/>
      <c r="DE71" s="106"/>
    </row>
    <row r="72" spans="1:109" ht="11.25" customHeight="1">
      <c r="A72" s="100" t="s">
        <v>415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2"/>
      <c r="AQ72" s="14" t="s">
        <v>288</v>
      </c>
      <c r="AR72" s="103" t="s">
        <v>416</v>
      </c>
      <c r="AS72" s="103"/>
      <c r="AT72" s="103"/>
      <c r="AU72" s="103"/>
      <c r="AV72" s="103"/>
      <c r="AW72" s="103"/>
      <c r="AX72" s="103"/>
      <c r="AY72" s="103"/>
      <c r="AZ72" s="103"/>
      <c r="BA72" s="104">
        <f>BA16-BA38</f>
        <v>0</v>
      </c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6"/>
      <c r="BO72" s="104">
        <f>BO16-BO38</f>
        <v>-22724171.439999998</v>
      </c>
      <c r="BP72" s="105"/>
      <c r="BQ72" s="105"/>
      <c r="BR72" s="105"/>
      <c r="BS72" s="105"/>
      <c r="BT72" s="105"/>
      <c r="BU72" s="105"/>
      <c r="BV72" s="105"/>
      <c r="BW72" s="105"/>
      <c r="BX72" s="105"/>
      <c r="BY72" s="105"/>
      <c r="BZ72" s="105"/>
      <c r="CA72" s="105"/>
      <c r="CB72" s="106"/>
      <c r="CC72" s="104">
        <f>CC16-CC38</f>
        <v>0</v>
      </c>
      <c r="CD72" s="105"/>
      <c r="CE72" s="105"/>
      <c r="CF72" s="105"/>
      <c r="CG72" s="105"/>
      <c r="CH72" s="105"/>
      <c r="CI72" s="105"/>
      <c r="CJ72" s="105"/>
      <c r="CK72" s="105"/>
      <c r="CL72" s="105"/>
      <c r="CM72" s="105"/>
      <c r="CN72" s="105"/>
      <c r="CO72" s="105"/>
      <c r="CP72" s="106"/>
      <c r="CQ72" s="104">
        <f>CQ16-CQ38</f>
        <v>-22724171.439999998</v>
      </c>
      <c r="CR72" s="105"/>
      <c r="CS72" s="105"/>
      <c r="CT72" s="105"/>
      <c r="CU72" s="105"/>
      <c r="CV72" s="105"/>
      <c r="CW72" s="105"/>
      <c r="CX72" s="105"/>
      <c r="CY72" s="105"/>
      <c r="CZ72" s="105"/>
      <c r="DA72" s="105"/>
      <c r="DB72" s="105"/>
      <c r="DC72" s="105"/>
      <c r="DD72" s="105"/>
      <c r="DE72" s="106"/>
    </row>
    <row r="73" spans="1:109" ht="11.25" customHeight="1">
      <c r="A73" s="100" t="s">
        <v>417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2"/>
      <c r="AQ73" s="14" t="s">
        <v>288</v>
      </c>
      <c r="AR73" s="103" t="s">
        <v>418</v>
      </c>
      <c r="AS73" s="103"/>
      <c r="AT73" s="103"/>
      <c r="AU73" s="103"/>
      <c r="AV73" s="103"/>
      <c r="AW73" s="103"/>
      <c r="AX73" s="103"/>
      <c r="AY73" s="103"/>
      <c r="AZ73" s="103"/>
      <c r="BA73" s="104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6"/>
      <c r="BO73" s="104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6"/>
      <c r="CC73" s="104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5"/>
      <c r="CO73" s="105"/>
      <c r="CP73" s="106"/>
      <c r="CQ73" s="104">
        <f>SUM(BA73:CC73)</f>
        <v>0</v>
      </c>
      <c r="CR73" s="105"/>
      <c r="CS73" s="105"/>
      <c r="CT73" s="105"/>
      <c r="CU73" s="105"/>
      <c r="CV73" s="105"/>
      <c r="CW73" s="105"/>
      <c r="CX73" s="105"/>
      <c r="CY73" s="105"/>
      <c r="CZ73" s="105"/>
      <c r="DA73" s="105"/>
      <c r="DB73" s="105"/>
      <c r="DC73" s="105"/>
      <c r="DD73" s="105"/>
      <c r="DE73" s="106"/>
    </row>
    <row r="74" spans="1:109" ht="22.5" customHeight="1">
      <c r="A74" s="100" t="s">
        <v>419</v>
      </c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2"/>
      <c r="AQ74" s="14" t="s">
        <v>288</v>
      </c>
      <c r="AR74" s="103" t="s">
        <v>420</v>
      </c>
      <c r="AS74" s="103"/>
      <c r="AT74" s="103"/>
      <c r="AU74" s="103"/>
      <c r="AV74" s="103"/>
      <c r="AW74" s="103"/>
      <c r="AX74" s="103"/>
      <c r="AY74" s="103"/>
      <c r="AZ74" s="103"/>
      <c r="BA74" s="104">
        <f>SUM(BA75,BA78,BA81,BA84,BA87)</f>
        <v>0</v>
      </c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6"/>
      <c r="BO74" s="104">
        <f>SUM(BO75,BO78,BO81,BO84,BO87)</f>
        <v>-1786399.9099999997</v>
      </c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6"/>
      <c r="CC74" s="104">
        <f>SUM(CC75,CC78,CC81,CC84,CC87)</f>
        <v>0</v>
      </c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5"/>
      <c r="CO74" s="105"/>
      <c r="CP74" s="106"/>
      <c r="CQ74" s="104">
        <f>SUM(CQ75,CQ78,CQ81,CQ84,CQ87)</f>
        <v>-1786399.9099999997</v>
      </c>
      <c r="CR74" s="105"/>
      <c r="CS74" s="105"/>
      <c r="CT74" s="105"/>
      <c r="CU74" s="105"/>
      <c r="CV74" s="105"/>
      <c r="CW74" s="105"/>
      <c r="CX74" s="105"/>
      <c r="CY74" s="105"/>
      <c r="CZ74" s="105"/>
      <c r="DA74" s="105"/>
      <c r="DB74" s="105"/>
      <c r="DC74" s="105"/>
      <c r="DD74" s="105"/>
      <c r="DE74" s="106"/>
    </row>
    <row r="75" spans="1:109" ht="11.25" customHeight="1">
      <c r="A75" s="100" t="s">
        <v>421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2"/>
      <c r="AQ75" s="14" t="s">
        <v>288</v>
      </c>
      <c r="AR75" s="103" t="s">
        <v>422</v>
      </c>
      <c r="AS75" s="103"/>
      <c r="AT75" s="103"/>
      <c r="AU75" s="103"/>
      <c r="AV75" s="103"/>
      <c r="AW75" s="103"/>
      <c r="AX75" s="103"/>
      <c r="AY75" s="103"/>
      <c r="AZ75" s="103"/>
      <c r="BA75" s="104">
        <f>BA76-BA77</f>
        <v>0</v>
      </c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6"/>
      <c r="BO75" s="104">
        <f>BO76-BO77</f>
        <v>-4275458.97</v>
      </c>
      <c r="BP75" s="105"/>
      <c r="BQ75" s="105"/>
      <c r="BR75" s="105"/>
      <c r="BS75" s="105"/>
      <c r="BT75" s="105"/>
      <c r="BU75" s="105"/>
      <c r="BV75" s="105"/>
      <c r="BW75" s="105"/>
      <c r="BX75" s="105"/>
      <c r="BY75" s="105"/>
      <c r="BZ75" s="105"/>
      <c r="CA75" s="105"/>
      <c r="CB75" s="106"/>
      <c r="CC75" s="104">
        <f>CC76-CC77</f>
        <v>0</v>
      </c>
      <c r="CD75" s="105"/>
      <c r="CE75" s="105"/>
      <c r="CF75" s="105"/>
      <c r="CG75" s="105"/>
      <c r="CH75" s="105"/>
      <c r="CI75" s="105"/>
      <c r="CJ75" s="105"/>
      <c r="CK75" s="105"/>
      <c r="CL75" s="105"/>
      <c r="CM75" s="105"/>
      <c r="CN75" s="105"/>
      <c r="CO75" s="105"/>
      <c r="CP75" s="106"/>
      <c r="CQ75" s="104">
        <f>CQ76-CQ77</f>
        <v>-4275458.97</v>
      </c>
      <c r="CR75" s="105"/>
      <c r="CS75" s="105"/>
      <c r="CT75" s="105"/>
      <c r="CU75" s="105"/>
      <c r="CV75" s="105"/>
      <c r="CW75" s="105"/>
      <c r="CX75" s="105"/>
      <c r="CY75" s="105"/>
      <c r="CZ75" s="105"/>
      <c r="DA75" s="105"/>
      <c r="DB75" s="105"/>
      <c r="DC75" s="105"/>
      <c r="DD75" s="105"/>
      <c r="DE75" s="106"/>
    </row>
    <row r="76" spans="1:109" ht="22.5" customHeight="1">
      <c r="A76" s="100" t="s">
        <v>423</v>
      </c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2"/>
      <c r="AQ76" s="14" t="s">
        <v>288</v>
      </c>
      <c r="AR76" s="103" t="s">
        <v>424</v>
      </c>
      <c r="AS76" s="103"/>
      <c r="AT76" s="103"/>
      <c r="AU76" s="103"/>
      <c r="AV76" s="103" t="s">
        <v>420</v>
      </c>
      <c r="AW76" s="103"/>
      <c r="AX76" s="103"/>
      <c r="AY76" s="103"/>
      <c r="AZ76" s="103"/>
      <c r="BA76" s="104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6"/>
      <c r="BO76" s="104">
        <v>890028.2</v>
      </c>
      <c r="BP76" s="105"/>
      <c r="BQ76" s="105"/>
      <c r="BR76" s="105"/>
      <c r="BS76" s="105"/>
      <c r="BT76" s="105"/>
      <c r="BU76" s="105"/>
      <c r="BV76" s="105"/>
      <c r="BW76" s="105"/>
      <c r="BX76" s="105"/>
      <c r="BY76" s="105"/>
      <c r="BZ76" s="105"/>
      <c r="CA76" s="105"/>
      <c r="CB76" s="106"/>
      <c r="CC76" s="104"/>
      <c r="CD76" s="105"/>
      <c r="CE76" s="105"/>
      <c r="CF76" s="105"/>
      <c r="CG76" s="105"/>
      <c r="CH76" s="105"/>
      <c r="CI76" s="105"/>
      <c r="CJ76" s="105"/>
      <c r="CK76" s="105"/>
      <c r="CL76" s="105"/>
      <c r="CM76" s="105"/>
      <c r="CN76" s="105"/>
      <c r="CO76" s="105"/>
      <c r="CP76" s="106"/>
      <c r="CQ76" s="104">
        <f>SUM(BA76:CC76)</f>
        <v>890028.2</v>
      </c>
      <c r="CR76" s="105"/>
      <c r="CS76" s="105"/>
      <c r="CT76" s="105"/>
      <c r="CU76" s="105"/>
      <c r="CV76" s="105"/>
      <c r="CW76" s="105"/>
      <c r="CX76" s="105"/>
      <c r="CY76" s="105"/>
      <c r="CZ76" s="105"/>
      <c r="DA76" s="105"/>
      <c r="DB76" s="105"/>
      <c r="DC76" s="105"/>
      <c r="DD76" s="105"/>
      <c r="DE76" s="106"/>
    </row>
    <row r="77" spans="1:109" ht="11.25" customHeight="1">
      <c r="A77" s="100" t="s">
        <v>425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2"/>
      <c r="AQ77" s="14" t="s">
        <v>288</v>
      </c>
      <c r="AR77" s="103" t="s">
        <v>426</v>
      </c>
      <c r="AS77" s="103"/>
      <c r="AT77" s="103"/>
      <c r="AU77" s="103"/>
      <c r="AV77" s="103" t="s">
        <v>427</v>
      </c>
      <c r="AW77" s="103"/>
      <c r="AX77" s="103"/>
      <c r="AY77" s="103"/>
      <c r="AZ77" s="103"/>
      <c r="BA77" s="104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6"/>
      <c r="BO77" s="104">
        <v>5165487.17</v>
      </c>
      <c r="BP77" s="105"/>
      <c r="BQ77" s="105"/>
      <c r="BR77" s="105"/>
      <c r="BS77" s="105"/>
      <c r="BT77" s="105"/>
      <c r="BU77" s="105"/>
      <c r="BV77" s="105"/>
      <c r="BW77" s="105"/>
      <c r="BX77" s="105"/>
      <c r="BY77" s="105"/>
      <c r="BZ77" s="105"/>
      <c r="CA77" s="105"/>
      <c r="CB77" s="106"/>
      <c r="CC77" s="104"/>
      <c r="CD77" s="105"/>
      <c r="CE77" s="105"/>
      <c r="CF77" s="105"/>
      <c r="CG77" s="105"/>
      <c r="CH77" s="105"/>
      <c r="CI77" s="105"/>
      <c r="CJ77" s="105"/>
      <c r="CK77" s="105"/>
      <c r="CL77" s="105"/>
      <c r="CM77" s="105"/>
      <c r="CN77" s="105"/>
      <c r="CO77" s="105"/>
      <c r="CP77" s="106"/>
      <c r="CQ77" s="104">
        <f>SUM(BA77:CC77)</f>
        <v>5165487.17</v>
      </c>
      <c r="CR77" s="105"/>
      <c r="CS77" s="105"/>
      <c r="CT77" s="105"/>
      <c r="CU77" s="105"/>
      <c r="CV77" s="105"/>
      <c r="CW77" s="105"/>
      <c r="CX77" s="105"/>
      <c r="CY77" s="105"/>
      <c r="CZ77" s="105"/>
      <c r="DA77" s="105"/>
      <c r="DB77" s="105"/>
      <c r="DC77" s="105"/>
      <c r="DD77" s="105"/>
      <c r="DE77" s="106"/>
    </row>
    <row r="78" spans="1:109" ht="11.25" customHeight="1">
      <c r="A78" s="100" t="s">
        <v>428</v>
      </c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2"/>
      <c r="AQ78" s="14" t="s">
        <v>288</v>
      </c>
      <c r="AR78" s="103" t="s">
        <v>429</v>
      </c>
      <c r="AS78" s="103"/>
      <c r="AT78" s="103"/>
      <c r="AU78" s="103"/>
      <c r="AV78" s="103"/>
      <c r="AW78" s="103"/>
      <c r="AX78" s="103"/>
      <c r="AY78" s="103"/>
      <c r="AZ78" s="103"/>
      <c r="BA78" s="104">
        <f>BA79-BA80</f>
        <v>0</v>
      </c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6"/>
      <c r="BO78" s="104">
        <f>BO79-BO80</f>
        <v>0</v>
      </c>
      <c r="BP78" s="105"/>
      <c r="BQ78" s="105"/>
      <c r="BR78" s="105"/>
      <c r="BS78" s="105"/>
      <c r="BT78" s="105"/>
      <c r="BU78" s="105"/>
      <c r="BV78" s="105"/>
      <c r="BW78" s="105"/>
      <c r="BX78" s="105"/>
      <c r="BY78" s="105"/>
      <c r="BZ78" s="105"/>
      <c r="CA78" s="105"/>
      <c r="CB78" s="106"/>
      <c r="CC78" s="104">
        <f>CC79-CC80</f>
        <v>0</v>
      </c>
      <c r="CD78" s="105"/>
      <c r="CE78" s="105"/>
      <c r="CF78" s="105"/>
      <c r="CG78" s="105"/>
      <c r="CH78" s="105"/>
      <c r="CI78" s="105"/>
      <c r="CJ78" s="105"/>
      <c r="CK78" s="105"/>
      <c r="CL78" s="105"/>
      <c r="CM78" s="105"/>
      <c r="CN78" s="105"/>
      <c r="CO78" s="105"/>
      <c r="CP78" s="106"/>
      <c r="CQ78" s="104">
        <f>CQ79-CQ80</f>
        <v>0</v>
      </c>
      <c r="CR78" s="105"/>
      <c r="CS78" s="105"/>
      <c r="CT78" s="105"/>
      <c r="CU78" s="105"/>
      <c r="CV78" s="105"/>
      <c r="CW78" s="105"/>
      <c r="CX78" s="105"/>
      <c r="CY78" s="105"/>
      <c r="CZ78" s="105"/>
      <c r="DA78" s="105"/>
      <c r="DB78" s="105"/>
      <c r="DC78" s="105"/>
      <c r="DD78" s="105"/>
      <c r="DE78" s="106"/>
    </row>
    <row r="79" spans="1:109" ht="22.5" customHeight="1">
      <c r="A79" s="100" t="s">
        <v>430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2"/>
      <c r="AQ79" s="14" t="s">
        <v>288</v>
      </c>
      <c r="AR79" s="103" t="s">
        <v>431</v>
      </c>
      <c r="AS79" s="103"/>
      <c r="AT79" s="103"/>
      <c r="AU79" s="103"/>
      <c r="AV79" s="103" t="s">
        <v>422</v>
      </c>
      <c r="AW79" s="103"/>
      <c r="AX79" s="103"/>
      <c r="AY79" s="103"/>
      <c r="AZ79" s="103"/>
      <c r="BA79" s="104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6"/>
      <c r="BO79" s="104"/>
      <c r="BP79" s="105"/>
      <c r="BQ79" s="105"/>
      <c r="BR79" s="105"/>
      <c r="BS79" s="105"/>
      <c r="BT79" s="105"/>
      <c r="BU79" s="105"/>
      <c r="BV79" s="105"/>
      <c r="BW79" s="105"/>
      <c r="BX79" s="105"/>
      <c r="BY79" s="105"/>
      <c r="BZ79" s="105"/>
      <c r="CA79" s="105"/>
      <c r="CB79" s="106"/>
      <c r="CC79" s="104"/>
      <c r="CD79" s="105"/>
      <c r="CE79" s="105"/>
      <c r="CF79" s="105"/>
      <c r="CG79" s="105"/>
      <c r="CH79" s="105"/>
      <c r="CI79" s="105"/>
      <c r="CJ79" s="105"/>
      <c r="CK79" s="105"/>
      <c r="CL79" s="105"/>
      <c r="CM79" s="105"/>
      <c r="CN79" s="105"/>
      <c r="CO79" s="105"/>
      <c r="CP79" s="106"/>
      <c r="CQ79" s="104">
        <f>SUM(BA79:CC79)</f>
        <v>0</v>
      </c>
      <c r="CR79" s="105"/>
      <c r="CS79" s="105"/>
      <c r="CT79" s="105"/>
      <c r="CU79" s="105"/>
      <c r="CV79" s="105"/>
      <c r="CW79" s="105"/>
      <c r="CX79" s="105"/>
      <c r="CY79" s="105"/>
      <c r="CZ79" s="105"/>
      <c r="DA79" s="105"/>
      <c r="DB79" s="105"/>
      <c r="DC79" s="105"/>
      <c r="DD79" s="105"/>
      <c r="DE79" s="106"/>
    </row>
    <row r="80" spans="1:109" ht="11.25" customHeight="1">
      <c r="A80" s="100" t="s">
        <v>432</v>
      </c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2"/>
      <c r="AQ80" s="14" t="s">
        <v>288</v>
      </c>
      <c r="AR80" s="103" t="s">
        <v>433</v>
      </c>
      <c r="AS80" s="103"/>
      <c r="AT80" s="103"/>
      <c r="AU80" s="103"/>
      <c r="AV80" s="103" t="s">
        <v>434</v>
      </c>
      <c r="AW80" s="103"/>
      <c r="AX80" s="103"/>
      <c r="AY80" s="103"/>
      <c r="AZ80" s="103"/>
      <c r="BA80" s="104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6"/>
      <c r="BO80" s="104"/>
      <c r="BP80" s="105"/>
      <c r="BQ80" s="105"/>
      <c r="BR80" s="105"/>
      <c r="BS80" s="105"/>
      <c r="BT80" s="105"/>
      <c r="BU80" s="105"/>
      <c r="BV80" s="105"/>
      <c r="BW80" s="105"/>
      <c r="BX80" s="105"/>
      <c r="BY80" s="105"/>
      <c r="BZ80" s="105"/>
      <c r="CA80" s="105"/>
      <c r="CB80" s="106"/>
      <c r="CC80" s="104"/>
      <c r="CD80" s="105"/>
      <c r="CE80" s="105"/>
      <c r="CF80" s="105"/>
      <c r="CG80" s="105"/>
      <c r="CH80" s="105"/>
      <c r="CI80" s="105"/>
      <c r="CJ80" s="105"/>
      <c r="CK80" s="105"/>
      <c r="CL80" s="105"/>
      <c r="CM80" s="105"/>
      <c r="CN80" s="105"/>
      <c r="CO80" s="105"/>
      <c r="CP80" s="106"/>
      <c r="CQ80" s="104">
        <f>SUM(BA80:CC80)</f>
        <v>0</v>
      </c>
      <c r="CR80" s="105"/>
      <c r="CS80" s="105"/>
      <c r="CT80" s="105"/>
      <c r="CU80" s="105"/>
      <c r="CV80" s="105"/>
      <c r="CW80" s="105"/>
      <c r="CX80" s="105"/>
      <c r="CY80" s="105"/>
      <c r="CZ80" s="105"/>
      <c r="DA80" s="105"/>
      <c r="DB80" s="105"/>
      <c r="DC80" s="105"/>
      <c r="DD80" s="105"/>
      <c r="DE80" s="106"/>
    </row>
    <row r="81" spans="1:109" ht="11.25" customHeight="1">
      <c r="A81" s="100" t="s">
        <v>435</v>
      </c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2"/>
      <c r="AQ81" s="14" t="s">
        <v>288</v>
      </c>
      <c r="AR81" s="103" t="s">
        <v>436</v>
      </c>
      <c r="AS81" s="103"/>
      <c r="AT81" s="103"/>
      <c r="AU81" s="103"/>
      <c r="AV81" s="103"/>
      <c r="AW81" s="103"/>
      <c r="AX81" s="103"/>
      <c r="AY81" s="103"/>
      <c r="AZ81" s="103"/>
      <c r="BA81" s="104">
        <f>BA82-BA83</f>
        <v>0</v>
      </c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6"/>
      <c r="BO81" s="104">
        <f>BO82-BO83</f>
        <v>2369188.73</v>
      </c>
      <c r="BP81" s="105"/>
      <c r="BQ81" s="105"/>
      <c r="BR81" s="105"/>
      <c r="BS81" s="105"/>
      <c r="BT81" s="105"/>
      <c r="BU81" s="105"/>
      <c r="BV81" s="105"/>
      <c r="BW81" s="105"/>
      <c r="BX81" s="105"/>
      <c r="BY81" s="105"/>
      <c r="BZ81" s="105"/>
      <c r="CA81" s="105"/>
      <c r="CB81" s="106"/>
      <c r="CC81" s="104">
        <f>CC82-CC83</f>
        <v>0</v>
      </c>
      <c r="CD81" s="105"/>
      <c r="CE81" s="105"/>
      <c r="CF81" s="105"/>
      <c r="CG81" s="105"/>
      <c r="CH81" s="105"/>
      <c r="CI81" s="105"/>
      <c r="CJ81" s="105"/>
      <c r="CK81" s="105"/>
      <c r="CL81" s="105"/>
      <c r="CM81" s="105"/>
      <c r="CN81" s="105"/>
      <c r="CO81" s="105"/>
      <c r="CP81" s="106"/>
      <c r="CQ81" s="104">
        <f>CQ82-CQ83</f>
        <v>2369188.73</v>
      </c>
      <c r="CR81" s="105"/>
      <c r="CS81" s="105"/>
      <c r="CT81" s="105"/>
      <c r="CU81" s="105"/>
      <c r="CV81" s="105"/>
      <c r="CW81" s="105"/>
      <c r="CX81" s="105"/>
      <c r="CY81" s="105"/>
      <c r="CZ81" s="105"/>
      <c r="DA81" s="105"/>
      <c r="DB81" s="105"/>
      <c r="DC81" s="105"/>
      <c r="DD81" s="105"/>
      <c r="DE81" s="106"/>
    </row>
    <row r="82" spans="1:109" ht="22.5" customHeight="1">
      <c r="A82" s="100" t="s">
        <v>437</v>
      </c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2"/>
      <c r="AQ82" s="14" t="s">
        <v>288</v>
      </c>
      <c r="AR82" s="103" t="s">
        <v>438</v>
      </c>
      <c r="AS82" s="103"/>
      <c r="AT82" s="103"/>
      <c r="AU82" s="103"/>
      <c r="AV82" s="103" t="s">
        <v>429</v>
      </c>
      <c r="AW82" s="103"/>
      <c r="AX82" s="103"/>
      <c r="AY82" s="103"/>
      <c r="AZ82" s="103"/>
      <c r="BA82" s="104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6"/>
      <c r="BO82" s="104">
        <v>2369188.73</v>
      </c>
      <c r="BP82" s="105"/>
      <c r="BQ82" s="105"/>
      <c r="BR82" s="105"/>
      <c r="BS82" s="105"/>
      <c r="BT82" s="105"/>
      <c r="BU82" s="105"/>
      <c r="BV82" s="105"/>
      <c r="BW82" s="105"/>
      <c r="BX82" s="105"/>
      <c r="BY82" s="105"/>
      <c r="BZ82" s="105"/>
      <c r="CA82" s="105"/>
      <c r="CB82" s="106"/>
      <c r="CC82" s="104"/>
      <c r="CD82" s="105"/>
      <c r="CE82" s="105"/>
      <c r="CF82" s="105"/>
      <c r="CG82" s="105"/>
      <c r="CH82" s="105"/>
      <c r="CI82" s="105"/>
      <c r="CJ82" s="105"/>
      <c r="CK82" s="105"/>
      <c r="CL82" s="105"/>
      <c r="CM82" s="105"/>
      <c r="CN82" s="105"/>
      <c r="CO82" s="105"/>
      <c r="CP82" s="106"/>
      <c r="CQ82" s="104">
        <f>SUM(BA82:CC82)</f>
        <v>2369188.73</v>
      </c>
      <c r="CR82" s="105"/>
      <c r="CS82" s="105"/>
      <c r="CT82" s="105"/>
      <c r="CU82" s="105"/>
      <c r="CV82" s="105"/>
      <c r="CW82" s="105"/>
      <c r="CX82" s="105"/>
      <c r="CY82" s="105"/>
      <c r="CZ82" s="105"/>
      <c r="DA82" s="105"/>
      <c r="DB82" s="105"/>
      <c r="DC82" s="105"/>
      <c r="DD82" s="105"/>
      <c r="DE82" s="106"/>
    </row>
    <row r="83" spans="1:109" ht="11.25" customHeight="1">
      <c r="A83" s="100" t="s">
        <v>439</v>
      </c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2"/>
      <c r="AQ83" s="14" t="s">
        <v>288</v>
      </c>
      <c r="AR83" s="103" t="s">
        <v>440</v>
      </c>
      <c r="AS83" s="103"/>
      <c r="AT83" s="103"/>
      <c r="AU83" s="103"/>
      <c r="AV83" s="103" t="s">
        <v>441</v>
      </c>
      <c r="AW83" s="103"/>
      <c r="AX83" s="103"/>
      <c r="AY83" s="103"/>
      <c r="AZ83" s="103"/>
      <c r="BA83" s="104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6"/>
      <c r="BO83" s="104"/>
      <c r="BP83" s="105"/>
      <c r="BQ83" s="105"/>
      <c r="BR83" s="105"/>
      <c r="BS83" s="105"/>
      <c r="BT83" s="105"/>
      <c r="BU83" s="105"/>
      <c r="BV83" s="105"/>
      <c r="BW83" s="105"/>
      <c r="BX83" s="105"/>
      <c r="BY83" s="105"/>
      <c r="BZ83" s="105"/>
      <c r="CA83" s="105"/>
      <c r="CB83" s="106"/>
      <c r="CC83" s="104"/>
      <c r="CD83" s="105"/>
      <c r="CE83" s="105"/>
      <c r="CF83" s="105"/>
      <c r="CG83" s="105"/>
      <c r="CH83" s="105"/>
      <c r="CI83" s="105"/>
      <c r="CJ83" s="105"/>
      <c r="CK83" s="105"/>
      <c r="CL83" s="105"/>
      <c r="CM83" s="105"/>
      <c r="CN83" s="105"/>
      <c r="CO83" s="105"/>
      <c r="CP83" s="106"/>
      <c r="CQ83" s="104">
        <f>SUM(BA83:CC83)</f>
        <v>0</v>
      </c>
      <c r="CR83" s="105"/>
      <c r="CS83" s="105"/>
      <c r="CT83" s="105"/>
      <c r="CU83" s="105"/>
      <c r="CV83" s="105"/>
      <c r="CW83" s="105"/>
      <c r="CX83" s="105"/>
      <c r="CY83" s="105"/>
      <c r="CZ83" s="105"/>
      <c r="DA83" s="105"/>
      <c r="DB83" s="105"/>
      <c r="DC83" s="105"/>
      <c r="DD83" s="105"/>
      <c r="DE83" s="106"/>
    </row>
    <row r="84" spans="1:109" ht="11.25" customHeight="1">
      <c r="A84" s="100" t="s">
        <v>442</v>
      </c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2"/>
      <c r="AQ84" s="14" t="s">
        <v>288</v>
      </c>
      <c r="AR84" s="103" t="s">
        <v>443</v>
      </c>
      <c r="AS84" s="103"/>
      <c r="AT84" s="103"/>
      <c r="AU84" s="103"/>
      <c r="AV84" s="103"/>
      <c r="AW84" s="103"/>
      <c r="AX84" s="103"/>
      <c r="AY84" s="103"/>
      <c r="AZ84" s="103"/>
      <c r="BA84" s="104">
        <f>BA85-BA86</f>
        <v>0</v>
      </c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6"/>
      <c r="BO84" s="104">
        <f>BO85-BO86</f>
        <v>119870.33000000007</v>
      </c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5"/>
      <c r="CA84" s="105"/>
      <c r="CB84" s="106"/>
      <c r="CC84" s="104">
        <f>CC85-CC86</f>
        <v>0</v>
      </c>
      <c r="CD84" s="105"/>
      <c r="CE84" s="105"/>
      <c r="CF84" s="105"/>
      <c r="CG84" s="105"/>
      <c r="CH84" s="105"/>
      <c r="CI84" s="105"/>
      <c r="CJ84" s="105"/>
      <c r="CK84" s="105"/>
      <c r="CL84" s="105"/>
      <c r="CM84" s="105"/>
      <c r="CN84" s="105"/>
      <c r="CO84" s="105"/>
      <c r="CP84" s="106"/>
      <c r="CQ84" s="104">
        <f>CQ85-CQ86</f>
        <v>119870.33000000007</v>
      </c>
      <c r="CR84" s="105"/>
      <c r="CS84" s="105"/>
      <c r="CT84" s="105"/>
      <c r="CU84" s="105"/>
      <c r="CV84" s="105"/>
      <c r="CW84" s="105"/>
      <c r="CX84" s="105"/>
      <c r="CY84" s="105"/>
      <c r="CZ84" s="105"/>
      <c r="DA84" s="105"/>
      <c r="DB84" s="105"/>
      <c r="DC84" s="105"/>
      <c r="DD84" s="105"/>
      <c r="DE84" s="106"/>
    </row>
    <row r="85" spans="1:109" ht="22.5" customHeight="1">
      <c r="A85" s="100" t="s">
        <v>444</v>
      </c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2"/>
      <c r="AQ85" s="14" t="s">
        <v>288</v>
      </c>
      <c r="AR85" s="103" t="s">
        <v>445</v>
      </c>
      <c r="AS85" s="103"/>
      <c r="AT85" s="103"/>
      <c r="AU85" s="103"/>
      <c r="AV85" s="103" t="s">
        <v>446</v>
      </c>
      <c r="AW85" s="103"/>
      <c r="AX85" s="103"/>
      <c r="AY85" s="103"/>
      <c r="AZ85" s="103"/>
      <c r="BA85" s="104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6"/>
      <c r="BO85" s="104">
        <v>5446519.4</v>
      </c>
      <c r="BP85" s="105"/>
      <c r="BQ85" s="105"/>
      <c r="BR85" s="105"/>
      <c r="BS85" s="105"/>
      <c r="BT85" s="105"/>
      <c r="BU85" s="105"/>
      <c r="BV85" s="105"/>
      <c r="BW85" s="105"/>
      <c r="BX85" s="105"/>
      <c r="BY85" s="105"/>
      <c r="BZ85" s="105"/>
      <c r="CA85" s="105"/>
      <c r="CB85" s="106"/>
      <c r="CC85" s="104"/>
      <c r="CD85" s="105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106"/>
      <c r="CQ85" s="104">
        <f>SUM(BA85:CC85)</f>
        <v>5446519.4</v>
      </c>
      <c r="CR85" s="105"/>
      <c r="CS85" s="105"/>
      <c r="CT85" s="105"/>
      <c r="CU85" s="105"/>
      <c r="CV85" s="105"/>
      <c r="CW85" s="105"/>
      <c r="CX85" s="105"/>
      <c r="CY85" s="105"/>
      <c r="CZ85" s="105"/>
      <c r="DA85" s="105"/>
      <c r="DB85" s="105"/>
      <c r="DC85" s="105"/>
      <c r="DD85" s="105"/>
      <c r="DE85" s="106"/>
    </row>
    <row r="86" spans="1:109" ht="11.25" customHeight="1">
      <c r="A86" s="100" t="s">
        <v>447</v>
      </c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2"/>
      <c r="AQ86" s="14" t="s">
        <v>288</v>
      </c>
      <c r="AR86" s="103" t="s">
        <v>448</v>
      </c>
      <c r="AS86" s="103"/>
      <c r="AT86" s="103"/>
      <c r="AU86" s="103"/>
      <c r="AV86" s="103" t="s">
        <v>449</v>
      </c>
      <c r="AW86" s="103"/>
      <c r="AX86" s="103"/>
      <c r="AY86" s="103"/>
      <c r="AZ86" s="103"/>
      <c r="BA86" s="104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6"/>
      <c r="BO86" s="104">
        <v>5326649.07</v>
      </c>
      <c r="BP86" s="105"/>
      <c r="BQ86" s="105"/>
      <c r="BR86" s="105"/>
      <c r="BS86" s="105"/>
      <c r="BT86" s="105"/>
      <c r="BU86" s="105"/>
      <c r="BV86" s="105"/>
      <c r="BW86" s="105"/>
      <c r="BX86" s="105"/>
      <c r="BY86" s="105"/>
      <c r="BZ86" s="105"/>
      <c r="CA86" s="105"/>
      <c r="CB86" s="106"/>
      <c r="CC86" s="104"/>
      <c r="CD86" s="105"/>
      <c r="CE86" s="105"/>
      <c r="CF86" s="105"/>
      <c r="CG86" s="105"/>
      <c r="CH86" s="105"/>
      <c r="CI86" s="105"/>
      <c r="CJ86" s="105"/>
      <c r="CK86" s="105"/>
      <c r="CL86" s="105"/>
      <c r="CM86" s="105"/>
      <c r="CN86" s="105"/>
      <c r="CO86" s="105"/>
      <c r="CP86" s="106"/>
      <c r="CQ86" s="104">
        <f>SUM(BA86:CC86)</f>
        <v>5326649.07</v>
      </c>
      <c r="CR86" s="105"/>
      <c r="CS86" s="105"/>
      <c r="CT86" s="105"/>
      <c r="CU86" s="105"/>
      <c r="CV86" s="105"/>
      <c r="CW86" s="105"/>
      <c r="CX86" s="105"/>
      <c r="CY86" s="105"/>
      <c r="CZ86" s="105"/>
      <c r="DA86" s="105"/>
      <c r="DB86" s="105"/>
      <c r="DC86" s="105"/>
      <c r="DD86" s="105"/>
      <c r="DE86" s="106"/>
    </row>
    <row r="87" spans="1:109" ht="22.5" customHeight="1">
      <c r="A87" s="100" t="s">
        <v>450</v>
      </c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2"/>
      <c r="AQ87" s="14" t="s">
        <v>288</v>
      </c>
      <c r="AR87" s="103" t="s">
        <v>451</v>
      </c>
      <c r="AS87" s="103"/>
      <c r="AT87" s="103"/>
      <c r="AU87" s="103"/>
      <c r="AV87" s="103"/>
      <c r="AW87" s="103"/>
      <c r="AX87" s="103"/>
      <c r="AY87" s="103"/>
      <c r="AZ87" s="103"/>
      <c r="BA87" s="104">
        <f>BA88-BA89</f>
        <v>0</v>
      </c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6"/>
      <c r="BO87" s="104">
        <f>BO88-BO89</f>
        <v>0</v>
      </c>
      <c r="BP87" s="105"/>
      <c r="BQ87" s="105"/>
      <c r="BR87" s="105"/>
      <c r="BS87" s="105"/>
      <c r="BT87" s="105"/>
      <c r="BU87" s="105"/>
      <c r="BV87" s="105"/>
      <c r="BW87" s="105"/>
      <c r="BX87" s="105"/>
      <c r="BY87" s="105"/>
      <c r="BZ87" s="105"/>
      <c r="CA87" s="105"/>
      <c r="CB87" s="106"/>
      <c r="CC87" s="104">
        <f>CC88-CC89</f>
        <v>0</v>
      </c>
      <c r="CD87" s="105"/>
      <c r="CE87" s="105"/>
      <c r="CF87" s="105"/>
      <c r="CG87" s="105"/>
      <c r="CH87" s="105"/>
      <c r="CI87" s="105"/>
      <c r="CJ87" s="105"/>
      <c r="CK87" s="105"/>
      <c r="CL87" s="105"/>
      <c r="CM87" s="105"/>
      <c r="CN87" s="105"/>
      <c r="CO87" s="105"/>
      <c r="CP87" s="106"/>
      <c r="CQ87" s="104">
        <f>CQ88-CQ89</f>
        <v>0</v>
      </c>
      <c r="CR87" s="105"/>
      <c r="CS87" s="105"/>
      <c r="CT87" s="105"/>
      <c r="CU87" s="105"/>
      <c r="CV87" s="105"/>
      <c r="CW87" s="105"/>
      <c r="CX87" s="105"/>
      <c r="CY87" s="105"/>
      <c r="CZ87" s="105"/>
      <c r="DA87" s="105"/>
      <c r="DB87" s="105"/>
      <c r="DC87" s="105"/>
      <c r="DD87" s="105"/>
      <c r="DE87" s="106"/>
    </row>
    <row r="88" spans="1:109" ht="22.5" customHeight="1">
      <c r="A88" s="100" t="s">
        <v>452</v>
      </c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2"/>
      <c r="AQ88" s="14" t="s">
        <v>288</v>
      </c>
      <c r="AR88" s="103" t="s">
        <v>453</v>
      </c>
      <c r="AS88" s="103"/>
      <c r="AT88" s="103"/>
      <c r="AU88" s="103"/>
      <c r="AV88" s="103" t="s">
        <v>454</v>
      </c>
      <c r="AW88" s="103"/>
      <c r="AX88" s="103"/>
      <c r="AY88" s="103"/>
      <c r="AZ88" s="103"/>
      <c r="BA88" s="104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6"/>
      <c r="BO88" s="104">
        <v>35512230.55</v>
      </c>
      <c r="BP88" s="105"/>
      <c r="BQ88" s="105"/>
      <c r="BR88" s="105"/>
      <c r="BS88" s="105"/>
      <c r="BT88" s="105"/>
      <c r="BU88" s="105"/>
      <c r="BV88" s="105"/>
      <c r="BW88" s="105"/>
      <c r="BX88" s="105"/>
      <c r="BY88" s="105"/>
      <c r="BZ88" s="105"/>
      <c r="CA88" s="105"/>
      <c r="CB88" s="106"/>
      <c r="CC88" s="104"/>
      <c r="CD88" s="105"/>
      <c r="CE88" s="105"/>
      <c r="CF88" s="105"/>
      <c r="CG88" s="105"/>
      <c r="CH88" s="105"/>
      <c r="CI88" s="105"/>
      <c r="CJ88" s="105"/>
      <c r="CK88" s="105"/>
      <c r="CL88" s="105"/>
      <c r="CM88" s="105"/>
      <c r="CN88" s="105"/>
      <c r="CO88" s="105"/>
      <c r="CP88" s="106"/>
      <c r="CQ88" s="104">
        <f>SUM(BA88:CC88)</f>
        <v>35512230.55</v>
      </c>
      <c r="CR88" s="105"/>
      <c r="CS88" s="105"/>
      <c r="CT88" s="105"/>
      <c r="CU88" s="105"/>
      <c r="CV88" s="105"/>
      <c r="CW88" s="105"/>
      <c r="CX88" s="105"/>
      <c r="CY88" s="105"/>
      <c r="CZ88" s="105"/>
      <c r="DA88" s="105"/>
      <c r="DB88" s="105"/>
      <c r="DC88" s="105"/>
      <c r="DD88" s="105"/>
      <c r="DE88" s="106"/>
    </row>
    <row r="89" spans="1:109" ht="11.25" customHeight="1">
      <c r="A89" s="100" t="s">
        <v>455</v>
      </c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2"/>
      <c r="AQ89" s="14" t="s">
        <v>288</v>
      </c>
      <c r="AR89" s="103" t="s">
        <v>456</v>
      </c>
      <c r="AS89" s="103"/>
      <c r="AT89" s="103"/>
      <c r="AU89" s="103"/>
      <c r="AV89" s="103" t="s">
        <v>454</v>
      </c>
      <c r="AW89" s="103"/>
      <c r="AX89" s="103"/>
      <c r="AY89" s="103"/>
      <c r="AZ89" s="103"/>
      <c r="BA89" s="104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6"/>
      <c r="BO89" s="104">
        <v>35512230.55</v>
      </c>
      <c r="BP89" s="105"/>
      <c r="BQ89" s="105"/>
      <c r="BR89" s="105"/>
      <c r="BS89" s="105"/>
      <c r="BT89" s="105"/>
      <c r="BU89" s="105"/>
      <c r="BV89" s="105"/>
      <c r="BW89" s="105"/>
      <c r="BX89" s="105"/>
      <c r="BY89" s="105"/>
      <c r="BZ89" s="105"/>
      <c r="CA89" s="105"/>
      <c r="CB89" s="106"/>
      <c r="CC89" s="104"/>
      <c r="CD89" s="105"/>
      <c r="CE89" s="105"/>
      <c r="CF89" s="105"/>
      <c r="CG89" s="105"/>
      <c r="CH89" s="105"/>
      <c r="CI89" s="105"/>
      <c r="CJ89" s="105"/>
      <c r="CK89" s="105"/>
      <c r="CL89" s="105"/>
      <c r="CM89" s="105"/>
      <c r="CN89" s="105"/>
      <c r="CO89" s="105"/>
      <c r="CP89" s="106"/>
      <c r="CQ89" s="104">
        <f>SUM(BA89:CC89)</f>
        <v>35512230.55</v>
      </c>
      <c r="CR89" s="105"/>
      <c r="CS89" s="105"/>
      <c r="CT89" s="105"/>
      <c r="CU89" s="105"/>
      <c r="CV89" s="105"/>
      <c r="CW89" s="105"/>
      <c r="CX89" s="105"/>
      <c r="CY89" s="105"/>
      <c r="CZ89" s="105"/>
      <c r="DA89" s="105"/>
      <c r="DB89" s="105"/>
      <c r="DC89" s="105"/>
      <c r="DD89" s="105"/>
      <c r="DE89" s="106"/>
    </row>
    <row r="90" ht="11.25">
      <c r="DE90" s="11" t="s">
        <v>457</v>
      </c>
    </row>
    <row r="91" spans="1:109" s="8" customFormat="1" ht="35.25" customHeight="1">
      <c r="A91" s="80" t="s">
        <v>32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2"/>
      <c r="AQ91" s="13"/>
      <c r="AR91" s="77" t="s">
        <v>31</v>
      </c>
      <c r="AS91" s="81"/>
      <c r="AT91" s="81"/>
      <c r="AU91" s="82"/>
      <c r="AV91" s="77" t="s">
        <v>36</v>
      </c>
      <c r="AW91" s="81"/>
      <c r="AX91" s="81"/>
      <c r="AY91" s="81"/>
      <c r="AZ91" s="82"/>
      <c r="BA91" s="77" t="s">
        <v>37</v>
      </c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9"/>
      <c r="BO91" s="77" t="s">
        <v>38</v>
      </c>
      <c r="BP91" s="78"/>
      <c r="BQ91" s="78"/>
      <c r="BR91" s="78"/>
      <c r="BS91" s="78"/>
      <c r="BT91" s="78"/>
      <c r="BU91" s="78"/>
      <c r="BV91" s="78"/>
      <c r="BW91" s="78"/>
      <c r="BX91" s="78"/>
      <c r="BY91" s="78"/>
      <c r="BZ91" s="78"/>
      <c r="CA91" s="78"/>
      <c r="CB91" s="79"/>
      <c r="CC91" s="77" t="s">
        <v>39</v>
      </c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9"/>
      <c r="CQ91" s="80" t="s">
        <v>40</v>
      </c>
      <c r="CR91" s="81"/>
      <c r="CS91" s="81"/>
      <c r="CT91" s="81"/>
      <c r="CU91" s="81"/>
      <c r="CV91" s="81"/>
      <c r="CW91" s="81"/>
      <c r="CX91" s="81"/>
      <c r="CY91" s="81"/>
      <c r="CZ91" s="81"/>
      <c r="DA91" s="81"/>
      <c r="DB91" s="81"/>
      <c r="DC91" s="81"/>
      <c r="DD91" s="81"/>
      <c r="DE91" s="82"/>
    </row>
    <row r="92" spans="1:109" s="8" customFormat="1" ht="11.25">
      <c r="A92" s="80">
        <v>1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2"/>
      <c r="AQ92" s="13"/>
      <c r="AR92" s="80">
        <v>2</v>
      </c>
      <c r="AS92" s="81"/>
      <c r="AT92" s="81"/>
      <c r="AU92" s="82"/>
      <c r="AV92" s="80">
        <v>3</v>
      </c>
      <c r="AW92" s="81"/>
      <c r="AX92" s="81"/>
      <c r="AY92" s="81"/>
      <c r="AZ92" s="82"/>
      <c r="BA92" s="80">
        <v>4</v>
      </c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  <c r="BM92" s="81"/>
      <c r="BN92" s="82"/>
      <c r="BO92" s="80">
        <v>5</v>
      </c>
      <c r="BP92" s="81"/>
      <c r="BQ92" s="81"/>
      <c r="BR92" s="81"/>
      <c r="BS92" s="81"/>
      <c r="BT92" s="81"/>
      <c r="BU92" s="81"/>
      <c r="BV92" s="81"/>
      <c r="BW92" s="81"/>
      <c r="BX92" s="81"/>
      <c r="BY92" s="81"/>
      <c r="BZ92" s="81"/>
      <c r="CA92" s="81"/>
      <c r="CB92" s="82"/>
      <c r="CC92" s="80">
        <v>6</v>
      </c>
      <c r="CD92" s="81"/>
      <c r="CE92" s="81"/>
      <c r="CF92" s="81"/>
      <c r="CG92" s="81"/>
      <c r="CH92" s="81"/>
      <c r="CI92" s="81"/>
      <c r="CJ92" s="81"/>
      <c r="CK92" s="81"/>
      <c r="CL92" s="81"/>
      <c r="CM92" s="81"/>
      <c r="CN92" s="81"/>
      <c r="CO92" s="81"/>
      <c r="CP92" s="82"/>
      <c r="CQ92" s="80">
        <v>7</v>
      </c>
      <c r="CR92" s="81"/>
      <c r="CS92" s="81"/>
      <c r="CT92" s="81"/>
      <c r="CU92" s="81"/>
      <c r="CV92" s="81"/>
      <c r="CW92" s="81"/>
      <c r="CX92" s="81"/>
      <c r="CY92" s="81"/>
      <c r="CZ92" s="81"/>
      <c r="DA92" s="81"/>
      <c r="DB92" s="81"/>
      <c r="DC92" s="81"/>
      <c r="DD92" s="81"/>
      <c r="DE92" s="82"/>
    </row>
    <row r="93" spans="1:109" ht="22.5" customHeight="1">
      <c r="A93" s="100" t="s">
        <v>458</v>
      </c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2"/>
      <c r="AQ93" s="14" t="s">
        <v>288</v>
      </c>
      <c r="AR93" s="103" t="s">
        <v>459</v>
      </c>
      <c r="AS93" s="103"/>
      <c r="AT93" s="103"/>
      <c r="AU93" s="103"/>
      <c r="AV93" s="103"/>
      <c r="AW93" s="103"/>
      <c r="AX93" s="103"/>
      <c r="AY93" s="103"/>
      <c r="AZ93" s="103"/>
      <c r="BA93" s="104">
        <f>BA94-BA116</f>
        <v>0</v>
      </c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6"/>
      <c r="BO93" s="104">
        <f>BO94-BO116</f>
        <v>-20937771.53</v>
      </c>
      <c r="BP93" s="105"/>
      <c r="BQ93" s="105"/>
      <c r="BR93" s="105"/>
      <c r="BS93" s="105"/>
      <c r="BT93" s="105"/>
      <c r="BU93" s="105"/>
      <c r="BV93" s="105"/>
      <c r="BW93" s="105"/>
      <c r="BX93" s="105"/>
      <c r="BY93" s="105"/>
      <c r="BZ93" s="105"/>
      <c r="CA93" s="105"/>
      <c r="CB93" s="106"/>
      <c r="CC93" s="104">
        <f>CC94-CC116</f>
        <v>0</v>
      </c>
      <c r="CD93" s="105"/>
      <c r="CE93" s="105"/>
      <c r="CF93" s="105"/>
      <c r="CG93" s="105"/>
      <c r="CH93" s="105"/>
      <c r="CI93" s="105"/>
      <c r="CJ93" s="105"/>
      <c r="CK93" s="105"/>
      <c r="CL93" s="105"/>
      <c r="CM93" s="105"/>
      <c r="CN93" s="105"/>
      <c r="CO93" s="105"/>
      <c r="CP93" s="106"/>
      <c r="CQ93" s="104">
        <f>CQ94-CQ116</f>
        <v>-20937771.53</v>
      </c>
      <c r="CR93" s="105"/>
      <c r="CS93" s="105"/>
      <c r="CT93" s="105"/>
      <c r="CU93" s="105"/>
      <c r="CV93" s="105"/>
      <c r="CW93" s="105"/>
      <c r="CX93" s="105"/>
      <c r="CY93" s="105"/>
      <c r="CZ93" s="105"/>
      <c r="DA93" s="105"/>
      <c r="DB93" s="105"/>
      <c r="DC93" s="105"/>
      <c r="DD93" s="105"/>
      <c r="DE93" s="106"/>
    </row>
    <row r="94" spans="1:109" ht="22.5" customHeight="1">
      <c r="A94" s="100" t="s">
        <v>460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2"/>
      <c r="AQ94" s="14" t="s">
        <v>288</v>
      </c>
      <c r="AR94" s="103" t="s">
        <v>461</v>
      </c>
      <c r="AS94" s="103"/>
      <c r="AT94" s="103"/>
      <c r="AU94" s="103"/>
      <c r="AV94" s="103"/>
      <c r="AW94" s="103"/>
      <c r="AX94" s="103"/>
      <c r="AY94" s="103"/>
      <c r="AZ94" s="103"/>
      <c r="BA94" s="104">
        <f>SUM(BA95,BA98,BA101,BA104,BA107,BA110)</f>
        <v>0</v>
      </c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6"/>
      <c r="BO94" s="104">
        <f>SUM(BO95,BO98,BO101,BO104,BO107,BO110)</f>
        <v>-20937771.53</v>
      </c>
      <c r="BP94" s="105"/>
      <c r="BQ94" s="105"/>
      <c r="BR94" s="105"/>
      <c r="BS94" s="105"/>
      <c r="BT94" s="105"/>
      <c r="BU94" s="105"/>
      <c r="BV94" s="105"/>
      <c r="BW94" s="105"/>
      <c r="BX94" s="105"/>
      <c r="BY94" s="105"/>
      <c r="BZ94" s="105"/>
      <c r="CA94" s="105"/>
      <c r="CB94" s="106"/>
      <c r="CC94" s="104">
        <f>SUM(CC95,CC98,CC101,CC104,CC107,CC110)</f>
        <v>0</v>
      </c>
      <c r="CD94" s="105"/>
      <c r="CE94" s="105"/>
      <c r="CF94" s="105"/>
      <c r="CG94" s="105"/>
      <c r="CH94" s="105"/>
      <c r="CI94" s="105"/>
      <c r="CJ94" s="105"/>
      <c r="CK94" s="105"/>
      <c r="CL94" s="105"/>
      <c r="CM94" s="105"/>
      <c r="CN94" s="105"/>
      <c r="CO94" s="105"/>
      <c r="CP94" s="106"/>
      <c r="CQ94" s="104">
        <f>SUM(CQ95,CQ98,CQ101,CQ104,CQ107,CQ110)</f>
        <v>-20937771.53</v>
      </c>
      <c r="CR94" s="105"/>
      <c r="CS94" s="105"/>
      <c r="CT94" s="105"/>
      <c r="CU94" s="105"/>
      <c r="CV94" s="105"/>
      <c r="CW94" s="105"/>
      <c r="CX94" s="105"/>
      <c r="CY94" s="105"/>
      <c r="CZ94" s="105"/>
      <c r="DA94" s="105"/>
      <c r="DB94" s="105"/>
      <c r="DC94" s="105"/>
      <c r="DD94" s="105"/>
      <c r="DE94" s="106"/>
    </row>
    <row r="95" spans="1:109" ht="11.25" customHeight="1">
      <c r="A95" s="100" t="s">
        <v>462</v>
      </c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2"/>
      <c r="AQ95" s="14" t="s">
        <v>288</v>
      </c>
      <c r="AR95" s="103" t="s">
        <v>427</v>
      </c>
      <c r="AS95" s="103"/>
      <c r="AT95" s="103"/>
      <c r="AU95" s="103"/>
      <c r="AV95" s="103"/>
      <c r="AW95" s="103"/>
      <c r="AX95" s="103"/>
      <c r="AY95" s="103"/>
      <c r="AZ95" s="103"/>
      <c r="BA95" s="104">
        <f>BA96-BA97</f>
        <v>0</v>
      </c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6"/>
      <c r="BO95" s="104">
        <f>BO96-BO97</f>
        <v>-20515.820000000298</v>
      </c>
      <c r="BP95" s="105"/>
      <c r="BQ95" s="105"/>
      <c r="BR95" s="105"/>
      <c r="BS95" s="105"/>
      <c r="BT95" s="105"/>
      <c r="BU95" s="105"/>
      <c r="BV95" s="105"/>
      <c r="BW95" s="105"/>
      <c r="BX95" s="105"/>
      <c r="BY95" s="105"/>
      <c r="BZ95" s="105"/>
      <c r="CA95" s="105"/>
      <c r="CB95" s="106"/>
      <c r="CC95" s="104">
        <f>CC96-CC97</f>
        <v>0</v>
      </c>
      <c r="CD95" s="105"/>
      <c r="CE95" s="105"/>
      <c r="CF95" s="105"/>
      <c r="CG95" s="105"/>
      <c r="CH95" s="105"/>
      <c r="CI95" s="105"/>
      <c r="CJ95" s="105"/>
      <c r="CK95" s="105"/>
      <c r="CL95" s="105"/>
      <c r="CM95" s="105"/>
      <c r="CN95" s="105"/>
      <c r="CO95" s="105"/>
      <c r="CP95" s="106"/>
      <c r="CQ95" s="104">
        <f>CQ96-CQ97</f>
        <v>-20515.820000000298</v>
      </c>
      <c r="CR95" s="105"/>
      <c r="CS95" s="105"/>
      <c r="CT95" s="105"/>
      <c r="CU95" s="105"/>
      <c r="CV95" s="105"/>
      <c r="CW95" s="105"/>
      <c r="CX95" s="105"/>
      <c r="CY95" s="105"/>
      <c r="CZ95" s="105"/>
      <c r="DA95" s="105"/>
      <c r="DB95" s="105"/>
      <c r="DC95" s="105"/>
      <c r="DD95" s="105"/>
      <c r="DE95" s="106"/>
    </row>
    <row r="96" spans="1:109" ht="22.5" customHeight="1">
      <c r="A96" s="100" t="s">
        <v>463</v>
      </c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2"/>
      <c r="AQ96" s="14" t="s">
        <v>288</v>
      </c>
      <c r="AR96" s="103" t="s">
        <v>464</v>
      </c>
      <c r="AS96" s="103"/>
      <c r="AT96" s="103"/>
      <c r="AU96" s="103"/>
      <c r="AV96" s="103" t="s">
        <v>465</v>
      </c>
      <c r="AW96" s="103"/>
      <c r="AX96" s="103"/>
      <c r="AY96" s="103"/>
      <c r="AZ96" s="103"/>
      <c r="BA96" s="104">
        <v>379819.43</v>
      </c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  <c r="BL96" s="105"/>
      <c r="BM96" s="105"/>
      <c r="BN96" s="106"/>
      <c r="BO96" s="104">
        <v>30940571.58</v>
      </c>
      <c r="BP96" s="105"/>
      <c r="BQ96" s="105"/>
      <c r="BR96" s="105"/>
      <c r="BS96" s="105"/>
      <c r="BT96" s="105"/>
      <c r="BU96" s="105"/>
      <c r="BV96" s="105"/>
      <c r="BW96" s="105"/>
      <c r="BX96" s="105"/>
      <c r="BY96" s="105"/>
      <c r="BZ96" s="105"/>
      <c r="CA96" s="105"/>
      <c r="CB96" s="106"/>
      <c r="CC96" s="104"/>
      <c r="CD96" s="105"/>
      <c r="CE96" s="105"/>
      <c r="CF96" s="105"/>
      <c r="CG96" s="105"/>
      <c r="CH96" s="105"/>
      <c r="CI96" s="105"/>
      <c r="CJ96" s="105"/>
      <c r="CK96" s="105"/>
      <c r="CL96" s="105"/>
      <c r="CM96" s="105"/>
      <c r="CN96" s="105"/>
      <c r="CO96" s="105"/>
      <c r="CP96" s="106"/>
      <c r="CQ96" s="104">
        <f>SUM(BA96:CC96)</f>
        <v>31320391.009999998</v>
      </c>
      <c r="CR96" s="105"/>
      <c r="CS96" s="105"/>
      <c r="CT96" s="105"/>
      <c r="CU96" s="105"/>
      <c r="CV96" s="105"/>
      <c r="CW96" s="105"/>
      <c r="CX96" s="105"/>
      <c r="CY96" s="105"/>
      <c r="CZ96" s="105"/>
      <c r="DA96" s="105"/>
      <c r="DB96" s="105"/>
      <c r="DC96" s="105"/>
      <c r="DD96" s="105"/>
      <c r="DE96" s="106"/>
    </row>
    <row r="97" spans="1:109" ht="11.25" customHeight="1">
      <c r="A97" s="100" t="s">
        <v>466</v>
      </c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2"/>
      <c r="AQ97" s="14" t="s">
        <v>288</v>
      </c>
      <c r="AR97" s="103" t="s">
        <v>467</v>
      </c>
      <c r="AS97" s="103"/>
      <c r="AT97" s="103"/>
      <c r="AU97" s="103"/>
      <c r="AV97" s="103" t="s">
        <v>468</v>
      </c>
      <c r="AW97" s="103"/>
      <c r="AX97" s="103"/>
      <c r="AY97" s="103"/>
      <c r="AZ97" s="103"/>
      <c r="BA97" s="104">
        <v>379819.43</v>
      </c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6"/>
      <c r="BO97" s="104">
        <v>30961087.4</v>
      </c>
      <c r="BP97" s="105"/>
      <c r="BQ97" s="105"/>
      <c r="BR97" s="105"/>
      <c r="BS97" s="105"/>
      <c r="BT97" s="105"/>
      <c r="BU97" s="105"/>
      <c r="BV97" s="105"/>
      <c r="BW97" s="105"/>
      <c r="BX97" s="105"/>
      <c r="BY97" s="105"/>
      <c r="BZ97" s="105"/>
      <c r="CA97" s="105"/>
      <c r="CB97" s="106"/>
      <c r="CC97" s="104"/>
      <c r="CD97" s="105"/>
      <c r="CE97" s="105"/>
      <c r="CF97" s="105"/>
      <c r="CG97" s="105"/>
      <c r="CH97" s="105"/>
      <c r="CI97" s="105"/>
      <c r="CJ97" s="105"/>
      <c r="CK97" s="105"/>
      <c r="CL97" s="105"/>
      <c r="CM97" s="105"/>
      <c r="CN97" s="105"/>
      <c r="CO97" s="105"/>
      <c r="CP97" s="106"/>
      <c r="CQ97" s="104">
        <f>SUM(BA97:CC97)</f>
        <v>31340906.83</v>
      </c>
      <c r="CR97" s="105"/>
      <c r="CS97" s="105"/>
      <c r="CT97" s="105"/>
      <c r="CU97" s="105"/>
      <c r="CV97" s="105"/>
      <c r="CW97" s="105"/>
      <c r="CX97" s="105"/>
      <c r="CY97" s="105"/>
      <c r="CZ97" s="105"/>
      <c r="DA97" s="105"/>
      <c r="DB97" s="105"/>
      <c r="DC97" s="105"/>
      <c r="DD97" s="105"/>
      <c r="DE97" s="106"/>
    </row>
    <row r="98" spans="1:109" ht="11.25" customHeight="1">
      <c r="A98" s="100" t="s">
        <v>469</v>
      </c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2"/>
      <c r="AQ98" s="14" t="s">
        <v>288</v>
      </c>
      <c r="AR98" s="103" t="s">
        <v>434</v>
      </c>
      <c r="AS98" s="103"/>
      <c r="AT98" s="103"/>
      <c r="AU98" s="103"/>
      <c r="AV98" s="103"/>
      <c r="AW98" s="103"/>
      <c r="AX98" s="103"/>
      <c r="AY98" s="103"/>
      <c r="AZ98" s="103"/>
      <c r="BA98" s="104">
        <f>BA99-BA100</f>
        <v>0</v>
      </c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6"/>
      <c r="BO98" s="104">
        <f>BO99-BO100</f>
        <v>0</v>
      </c>
      <c r="BP98" s="105"/>
      <c r="BQ98" s="105"/>
      <c r="BR98" s="105"/>
      <c r="BS98" s="105"/>
      <c r="BT98" s="105"/>
      <c r="BU98" s="105"/>
      <c r="BV98" s="105"/>
      <c r="BW98" s="105"/>
      <c r="BX98" s="105"/>
      <c r="BY98" s="105"/>
      <c r="BZ98" s="105"/>
      <c r="CA98" s="105"/>
      <c r="CB98" s="106"/>
      <c r="CC98" s="104">
        <f>CC99-CC100</f>
        <v>0</v>
      </c>
      <c r="CD98" s="105"/>
      <c r="CE98" s="105"/>
      <c r="CF98" s="105"/>
      <c r="CG98" s="105"/>
      <c r="CH98" s="105"/>
      <c r="CI98" s="105"/>
      <c r="CJ98" s="105"/>
      <c r="CK98" s="105"/>
      <c r="CL98" s="105"/>
      <c r="CM98" s="105"/>
      <c r="CN98" s="105"/>
      <c r="CO98" s="105"/>
      <c r="CP98" s="106"/>
      <c r="CQ98" s="104">
        <f>CQ99-CQ100</f>
        <v>0</v>
      </c>
      <c r="CR98" s="105"/>
      <c r="CS98" s="105"/>
      <c r="CT98" s="105"/>
      <c r="CU98" s="105"/>
      <c r="CV98" s="105"/>
      <c r="CW98" s="105"/>
      <c r="CX98" s="105"/>
      <c r="CY98" s="105"/>
      <c r="CZ98" s="105"/>
      <c r="DA98" s="105"/>
      <c r="DB98" s="105"/>
      <c r="DC98" s="105"/>
      <c r="DD98" s="105"/>
      <c r="DE98" s="106"/>
    </row>
    <row r="99" spans="1:109" ht="22.5" customHeight="1">
      <c r="A99" s="100" t="s">
        <v>470</v>
      </c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2"/>
      <c r="AQ99" s="14" t="s">
        <v>288</v>
      </c>
      <c r="AR99" s="103" t="s">
        <v>471</v>
      </c>
      <c r="AS99" s="103"/>
      <c r="AT99" s="103"/>
      <c r="AU99" s="103"/>
      <c r="AV99" s="103" t="s">
        <v>472</v>
      </c>
      <c r="AW99" s="103"/>
      <c r="AX99" s="103"/>
      <c r="AY99" s="103"/>
      <c r="AZ99" s="103"/>
      <c r="BA99" s="104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6"/>
      <c r="BO99" s="104"/>
      <c r="BP99" s="105"/>
      <c r="BQ99" s="105"/>
      <c r="BR99" s="105"/>
      <c r="BS99" s="105"/>
      <c r="BT99" s="105"/>
      <c r="BU99" s="105"/>
      <c r="BV99" s="105"/>
      <c r="BW99" s="105"/>
      <c r="BX99" s="105"/>
      <c r="BY99" s="105"/>
      <c r="BZ99" s="105"/>
      <c r="CA99" s="105"/>
      <c r="CB99" s="106"/>
      <c r="CC99" s="104"/>
      <c r="CD99" s="105"/>
      <c r="CE99" s="105"/>
      <c r="CF99" s="105"/>
      <c r="CG99" s="105"/>
      <c r="CH99" s="105"/>
      <c r="CI99" s="105"/>
      <c r="CJ99" s="105"/>
      <c r="CK99" s="105"/>
      <c r="CL99" s="105"/>
      <c r="CM99" s="105"/>
      <c r="CN99" s="105"/>
      <c r="CO99" s="105"/>
      <c r="CP99" s="106"/>
      <c r="CQ99" s="104">
        <f>SUM(BA99:CC99)</f>
        <v>0</v>
      </c>
      <c r="CR99" s="105"/>
      <c r="CS99" s="105"/>
      <c r="CT99" s="105"/>
      <c r="CU99" s="105"/>
      <c r="CV99" s="105"/>
      <c r="CW99" s="105"/>
      <c r="CX99" s="105"/>
      <c r="CY99" s="105"/>
      <c r="CZ99" s="105"/>
      <c r="DA99" s="105"/>
      <c r="DB99" s="105"/>
      <c r="DC99" s="105"/>
      <c r="DD99" s="105"/>
      <c r="DE99" s="106"/>
    </row>
    <row r="100" spans="1:109" ht="11.25" customHeight="1">
      <c r="A100" s="100" t="s">
        <v>473</v>
      </c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2"/>
      <c r="AQ100" s="14" t="s">
        <v>288</v>
      </c>
      <c r="AR100" s="103" t="s">
        <v>474</v>
      </c>
      <c r="AS100" s="103"/>
      <c r="AT100" s="103"/>
      <c r="AU100" s="103"/>
      <c r="AV100" s="103" t="s">
        <v>475</v>
      </c>
      <c r="AW100" s="103"/>
      <c r="AX100" s="103"/>
      <c r="AY100" s="103"/>
      <c r="AZ100" s="103"/>
      <c r="BA100" s="104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6"/>
      <c r="BO100" s="104"/>
      <c r="BP100" s="105"/>
      <c r="BQ100" s="105"/>
      <c r="BR100" s="105"/>
      <c r="BS100" s="105"/>
      <c r="BT100" s="105"/>
      <c r="BU100" s="105"/>
      <c r="BV100" s="105"/>
      <c r="BW100" s="105"/>
      <c r="BX100" s="105"/>
      <c r="BY100" s="105"/>
      <c r="BZ100" s="105"/>
      <c r="CA100" s="105"/>
      <c r="CB100" s="106"/>
      <c r="CC100" s="104"/>
      <c r="CD100" s="105"/>
      <c r="CE100" s="105"/>
      <c r="CF100" s="105"/>
      <c r="CG100" s="105"/>
      <c r="CH100" s="105"/>
      <c r="CI100" s="105"/>
      <c r="CJ100" s="105"/>
      <c r="CK100" s="105"/>
      <c r="CL100" s="105"/>
      <c r="CM100" s="105"/>
      <c r="CN100" s="105"/>
      <c r="CO100" s="105"/>
      <c r="CP100" s="106"/>
      <c r="CQ100" s="104">
        <f>SUM(BA100:CC100)</f>
        <v>0</v>
      </c>
      <c r="CR100" s="105"/>
      <c r="CS100" s="105"/>
      <c r="CT100" s="105"/>
      <c r="CU100" s="105"/>
      <c r="CV100" s="105"/>
      <c r="CW100" s="105"/>
      <c r="CX100" s="105"/>
      <c r="CY100" s="105"/>
      <c r="CZ100" s="105"/>
      <c r="DA100" s="105"/>
      <c r="DB100" s="105"/>
      <c r="DC100" s="105"/>
      <c r="DD100" s="105"/>
      <c r="DE100" s="106"/>
    </row>
    <row r="101" spans="1:109" ht="11.25" customHeight="1">
      <c r="A101" s="100" t="s">
        <v>476</v>
      </c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2"/>
      <c r="AQ101" s="14" t="s">
        <v>288</v>
      </c>
      <c r="AR101" s="103" t="s">
        <v>449</v>
      </c>
      <c r="AS101" s="103"/>
      <c r="AT101" s="103"/>
      <c r="AU101" s="103"/>
      <c r="AV101" s="103"/>
      <c r="AW101" s="103"/>
      <c r="AX101" s="103"/>
      <c r="AY101" s="103"/>
      <c r="AZ101" s="103"/>
      <c r="BA101" s="104">
        <f>BA102-BA103</f>
        <v>0</v>
      </c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6"/>
      <c r="BO101" s="104">
        <f>BO102-BO103</f>
        <v>0</v>
      </c>
      <c r="BP101" s="105"/>
      <c r="BQ101" s="105"/>
      <c r="BR101" s="105"/>
      <c r="BS101" s="105"/>
      <c r="BT101" s="105"/>
      <c r="BU101" s="105"/>
      <c r="BV101" s="105"/>
      <c r="BW101" s="105"/>
      <c r="BX101" s="105"/>
      <c r="BY101" s="105"/>
      <c r="BZ101" s="105"/>
      <c r="CA101" s="105"/>
      <c r="CB101" s="106"/>
      <c r="CC101" s="104">
        <f>CC102-CC103</f>
        <v>0</v>
      </c>
      <c r="CD101" s="105"/>
      <c r="CE101" s="105"/>
      <c r="CF101" s="105"/>
      <c r="CG101" s="105"/>
      <c r="CH101" s="105"/>
      <c r="CI101" s="105"/>
      <c r="CJ101" s="105"/>
      <c r="CK101" s="105"/>
      <c r="CL101" s="105"/>
      <c r="CM101" s="105"/>
      <c r="CN101" s="105"/>
      <c r="CO101" s="105"/>
      <c r="CP101" s="106"/>
      <c r="CQ101" s="104">
        <f>CQ102-CQ103</f>
        <v>0</v>
      </c>
      <c r="CR101" s="105"/>
      <c r="CS101" s="105"/>
      <c r="CT101" s="105"/>
      <c r="CU101" s="105"/>
      <c r="CV101" s="105"/>
      <c r="CW101" s="105"/>
      <c r="CX101" s="105"/>
      <c r="CY101" s="105"/>
      <c r="CZ101" s="105"/>
      <c r="DA101" s="105"/>
      <c r="DB101" s="105"/>
      <c r="DC101" s="105"/>
      <c r="DD101" s="105"/>
      <c r="DE101" s="106"/>
    </row>
    <row r="102" spans="1:109" ht="22.5" customHeight="1">
      <c r="A102" s="100" t="s">
        <v>477</v>
      </c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2"/>
      <c r="AQ102" s="14" t="s">
        <v>288</v>
      </c>
      <c r="AR102" s="103" t="s">
        <v>478</v>
      </c>
      <c r="AS102" s="103"/>
      <c r="AT102" s="103"/>
      <c r="AU102" s="103"/>
      <c r="AV102" s="103" t="s">
        <v>479</v>
      </c>
      <c r="AW102" s="103"/>
      <c r="AX102" s="103"/>
      <c r="AY102" s="103"/>
      <c r="AZ102" s="103"/>
      <c r="BA102" s="104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6"/>
      <c r="BO102" s="104"/>
      <c r="BP102" s="105"/>
      <c r="BQ102" s="105"/>
      <c r="BR102" s="105"/>
      <c r="BS102" s="105"/>
      <c r="BT102" s="105"/>
      <c r="BU102" s="105"/>
      <c r="BV102" s="105"/>
      <c r="BW102" s="105"/>
      <c r="BX102" s="105"/>
      <c r="BY102" s="105"/>
      <c r="BZ102" s="105"/>
      <c r="CA102" s="105"/>
      <c r="CB102" s="106"/>
      <c r="CC102" s="104"/>
      <c r="CD102" s="105"/>
      <c r="CE102" s="105"/>
      <c r="CF102" s="105"/>
      <c r="CG102" s="105"/>
      <c r="CH102" s="105"/>
      <c r="CI102" s="105"/>
      <c r="CJ102" s="105"/>
      <c r="CK102" s="105"/>
      <c r="CL102" s="105"/>
      <c r="CM102" s="105"/>
      <c r="CN102" s="105"/>
      <c r="CO102" s="105"/>
      <c r="CP102" s="106"/>
      <c r="CQ102" s="104">
        <f>SUM(BA102:CC102)</f>
        <v>0</v>
      </c>
      <c r="CR102" s="105"/>
      <c r="CS102" s="105"/>
      <c r="CT102" s="105"/>
      <c r="CU102" s="105"/>
      <c r="CV102" s="105"/>
      <c r="CW102" s="105"/>
      <c r="CX102" s="105"/>
      <c r="CY102" s="105"/>
      <c r="CZ102" s="105"/>
      <c r="DA102" s="105"/>
      <c r="DB102" s="105"/>
      <c r="DC102" s="105"/>
      <c r="DD102" s="105"/>
      <c r="DE102" s="106"/>
    </row>
    <row r="103" spans="1:109" ht="11.25" customHeight="1">
      <c r="A103" s="100" t="s">
        <v>480</v>
      </c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2"/>
      <c r="AQ103" s="14" t="s">
        <v>288</v>
      </c>
      <c r="AR103" s="103" t="s">
        <v>481</v>
      </c>
      <c r="AS103" s="103"/>
      <c r="AT103" s="103"/>
      <c r="AU103" s="103"/>
      <c r="AV103" s="103" t="s">
        <v>482</v>
      </c>
      <c r="AW103" s="103"/>
      <c r="AX103" s="103"/>
      <c r="AY103" s="103"/>
      <c r="AZ103" s="103"/>
      <c r="BA103" s="104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6"/>
      <c r="BO103" s="104"/>
      <c r="BP103" s="105"/>
      <c r="BQ103" s="105"/>
      <c r="BR103" s="105"/>
      <c r="BS103" s="105"/>
      <c r="BT103" s="105"/>
      <c r="BU103" s="105"/>
      <c r="BV103" s="105"/>
      <c r="BW103" s="105"/>
      <c r="BX103" s="105"/>
      <c r="BY103" s="105"/>
      <c r="BZ103" s="105"/>
      <c r="CA103" s="105"/>
      <c r="CB103" s="106"/>
      <c r="CC103" s="104"/>
      <c r="CD103" s="105"/>
      <c r="CE103" s="105"/>
      <c r="CF103" s="105"/>
      <c r="CG103" s="105"/>
      <c r="CH103" s="105"/>
      <c r="CI103" s="105"/>
      <c r="CJ103" s="105"/>
      <c r="CK103" s="105"/>
      <c r="CL103" s="105"/>
      <c r="CM103" s="105"/>
      <c r="CN103" s="105"/>
      <c r="CO103" s="105"/>
      <c r="CP103" s="106"/>
      <c r="CQ103" s="104">
        <f>SUM(BA103:CC103)</f>
        <v>0</v>
      </c>
      <c r="CR103" s="105"/>
      <c r="CS103" s="105"/>
      <c r="CT103" s="105"/>
      <c r="CU103" s="105"/>
      <c r="CV103" s="105"/>
      <c r="CW103" s="105"/>
      <c r="CX103" s="105"/>
      <c r="CY103" s="105"/>
      <c r="CZ103" s="105"/>
      <c r="DA103" s="105"/>
      <c r="DB103" s="105"/>
      <c r="DC103" s="105"/>
      <c r="DD103" s="105"/>
      <c r="DE103" s="106"/>
    </row>
    <row r="104" spans="1:109" ht="11.25" customHeight="1">
      <c r="A104" s="100" t="s">
        <v>483</v>
      </c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2"/>
      <c r="AQ104" s="14" t="s">
        <v>288</v>
      </c>
      <c r="AR104" s="103" t="s">
        <v>484</v>
      </c>
      <c r="AS104" s="103"/>
      <c r="AT104" s="103"/>
      <c r="AU104" s="103"/>
      <c r="AV104" s="103"/>
      <c r="AW104" s="103"/>
      <c r="AX104" s="103"/>
      <c r="AY104" s="103"/>
      <c r="AZ104" s="103"/>
      <c r="BA104" s="104">
        <f>BA105-BA106</f>
        <v>0</v>
      </c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6"/>
      <c r="BO104" s="104">
        <f>BO105-BO106</f>
        <v>0</v>
      </c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6"/>
      <c r="CC104" s="104">
        <f>CC105-CC106</f>
        <v>0</v>
      </c>
      <c r="CD104" s="105"/>
      <c r="CE104" s="105"/>
      <c r="CF104" s="105"/>
      <c r="CG104" s="105"/>
      <c r="CH104" s="105"/>
      <c r="CI104" s="105"/>
      <c r="CJ104" s="105"/>
      <c r="CK104" s="105"/>
      <c r="CL104" s="105"/>
      <c r="CM104" s="105"/>
      <c r="CN104" s="105"/>
      <c r="CO104" s="105"/>
      <c r="CP104" s="106"/>
      <c r="CQ104" s="104">
        <f>CQ105-CQ106</f>
        <v>0</v>
      </c>
      <c r="CR104" s="105"/>
      <c r="CS104" s="105"/>
      <c r="CT104" s="105"/>
      <c r="CU104" s="105"/>
      <c r="CV104" s="105"/>
      <c r="CW104" s="105"/>
      <c r="CX104" s="105"/>
      <c r="CY104" s="105"/>
      <c r="CZ104" s="105"/>
      <c r="DA104" s="105"/>
      <c r="DB104" s="105"/>
      <c r="DC104" s="105"/>
      <c r="DD104" s="105"/>
      <c r="DE104" s="106"/>
    </row>
    <row r="105" spans="1:109" ht="22.5" customHeight="1">
      <c r="A105" s="100" t="s">
        <v>485</v>
      </c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2"/>
      <c r="AQ105" s="14" t="s">
        <v>288</v>
      </c>
      <c r="AR105" s="103" t="s">
        <v>486</v>
      </c>
      <c r="AS105" s="103"/>
      <c r="AT105" s="103"/>
      <c r="AU105" s="103"/>
      <c r="AV105" s="103" t="s">
        <v>487</v>
      </c>
      <c r="AW105" s="103"/>
      <c r="AX105" s="103"/>
      <c r="AY105" s="103"/>
      <c r="AZ105" s="103"/>
      <c r="BA105" s="104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6"/>
      <c r="BO105" s="104"/>
      <c r="BP105" s="105"/>
      <c r="BQ105" s="105"/>
      <c r="BR105" s="105"/>
      <c r="BS105" s="105"/>
      <c r="BT105" s="105"/>
      <c r="BU105" s="105"/>
      <c r="BV105" s="105"/>
      <c r="BW105" s="105"/>
      <c r="BX105" s="105"/>
      <c r="BY105" s="105"/>
      <c r="BZ105" s="105"/>
      <c r="CA105" s="105"/>
      <c r="CB105" s="106"/>
      <c r="CC105" s="104"/>
      <c r="CD105" s="105"/>
      <c r="CE105" s="105"/>
      <c r="CF105" s="105"/>
      <c r="CG105" s="105"/>
      <c r="CH105" s="105"/>
      <c r="CI105" s="105"/>
      <c r="CJ105" s="105"/>
      <c r="CK105" s="105"/>
      <c r="CL105" s="105"/>
      <c r="CM105" s="105"/>
      <c r="CN105" s="105"/>
      <c r="CO105" s="105"/>
      <c r="CP105" s="106"/>
      <c r="CQ105" s="104">
        <f>SUM(BA105:CC105)</f>
        <v>0</v>
      </c>
      <c r="CR105" s="105"/>
      <c r="CS105" s="105"/>
      <c r="CT105" s="105"/>
      <c r="CU105" s="105"/>
      <c r="CV105" s="105"/>
      <c r="CW105" s="105"/>
      <c r="CX105" s="105"/>
      <c r="CY105" s="105"/>
      <c r="CZ105" s="105"/>
      <c r="DA105" s="105"/>
      <c r="DB105" s="105"/>
      <c r="DC105" s="105"/>
      <c r="DD105" s="105"/>
      <c r="DE105" s="106"/>
    </row>
    <row r="106" spans="1:109" ht="22.5" customHeight="1">
      <c r="A106" s="100" t="s">
        <v>488</v>
      </c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2"/>
      <c r="AQ106" s="14" t="s">
        <v>288</v>
      </c>
      <c r="AR106" s="103" t="s">
        <v>489</v>
      </c>
      <c r="AS106" s="103"/>
      <c r="AT106" s="103"/>
      <c r="AU106" s="103"/>
      <c r="AV106" s="103" t="s">
        <v>490</v>
      </c>
      <c r="AW106" s="103"/>
      <c r="AX106" s="103"/>
      <c r="AY106" s="103"/>
      <c r="AZ106" s="103"/>
      <c r="BA106" s="104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6"/>
      <c r="BO106" s="104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6"/>
      <c r="CC106" s="104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6"/>
      <c r="CQ106" s="104">
        <f>SUM(BA106:CC106)</f>
        <v>0</v>
      </c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5"/>
      <c r="DE106" s="106"/>
    </row>
    <row r="107" spans="1:109" ht="11.25" customHeight="1">
      <c r="A107" s="100" t="s">
        <v>491</v>
      </c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2"/>
      <c r="AQ107" s="14" t="s">
        <v>288</v>
      </c>
      <c r="AR107" s="103" t="s">
        <v>492</v>
      </c>
      <c r="AS107" s="103"/>
      <c r="AT107" s="103"/>
      <c r="AU107" s="103"/>
      <c r="AV107" s="103"/>
      <c r="AW107" s="103"/>
      <c r="AX107" s="103"/>
      <c r="AY107" s="103"/>
      <c r="AZ107" s="103"/>
      <c r="BA107" s="104">
        <f>BA108-BA109</f>
        <v>0</v>
      </c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6"/>
      <c r="BO107" s="104">
        <f>BO108-BO109</f>
        <v>0</v>
      </c>
      <c r="BP107" s="105"/>
      <c r="BQ107" s="105"/>
      <c r="BR107" s="105"/>
      <c r="BS107" s="105"/>
      <c r="BT107" s="105"/>
      <c r="BU107" s="105"/>
      <c r="BV107" s="105"/>
      <c r="BW107" s="105"/>
      <c r="BX107" s="105"/>
      <c r="BY107" s="105"/>
      <c r="BZ107" s="105"/>
      <c r="CA107" s="105"/>
      <c r="CB107" s="106"/>
      <c r="CC107" s="104">
        <f>CC108-CC109</f>
        <v>0</v>
      </c>
      <c r="CD107" s="105"/>
      <c r="CE107" s="105"/>
      <c r="CF107" s="105"/>
      <c r="CG107" s="105"/>
      <c r="CH107" s="105"/>
      <c r="CI107" s="105"/>
      <c r="CJ107" s="105"/>
      <c r="CK107" s="105"/>
      <c r="CL107" s="105"/>
      <c r="CM107" s="105"/>
      <c r="CN107" s="105"/>
      <c r="CO107" s="105"/>
      <c r="CP107" s="106"/>
      <c r="CQ107" s="104">
        <f>CQ108-CQ109</f>
        <v>0</v>
      </c>
      <c r="CR107" s="105"/>
      <c r="CS107" s="105"/>
      <c r="CT107" s="105"/>
      <c r="CU107" s="105"/>
      <c r="CV107" s="105"/>
      <c r="CW107" s="105"/>
      <c r="CX107" s="105"/>
      <c r="CY107" s="105"/>
      <c r="CZ107" s="105"/>
      <c r="DA107" s="105"/>
      <c r="DB107" s="105"/>
      <c r="DC107" s="105"/>
      <c r="DD107" s="105"/>
      <c r="DE107" s="106"/>
    </row>
    <row r="108" spans="1:109" ht="22.5" customHeight="1">
      <c r="A108" s="100" t="s">
        <v>493</v>
      </c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2"/>
      <c r="AQ108" s="14" t="s">
        <v>288</v>
      </c>
      <c r="AR108" s="103" t="s">
        <v>494</v>
      </c>
      <c r="AS108" s="103"/>
      <c r="AT108" s="103"/>
      <c r="AU108" s="103"/>
      <c r="AV108" s="103" t="s">
        <v>495</v>
      </c>
      <c r="AW108" s="103"/>
      <c r="AX108" s="103"/>
      <c r="AY108" s="103"/>
      <c r="AZ108" s="103"/>
      <c r="BA108" s="104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6"/>
      <c r="BO108" s="104"/>
      <c r="BP108" s="105"/>
      <c r="BQ108" s="105"/>
      <c r="BR108" s="105"/>
      <c r="BS108" s="105"/>
      <c r="BT108" s="105"/>
      <c r="BU108" s="105"/>
      <c r="BV108" s="105"/>
      <c r="BW108" s="105"/>
      <c r="BX108" s="105"/>
      <c r="BY108" s="105"/>
      <c r="BZ108" s="105"/>
      <c r="CA108" s="105"/>
      <c r="CB108" s="106"/>
      <c r="CC108" s="104"/>
      <c r="CD108" s="105"/>
      <c r="CE108" s="105"/>
      <c r="CF108" s="105"/>
      <c r="CG108" s="105"/>
      <c r="CH108" s="105"/>
      <c r="CI108" s="105"/>
      <c r="CJ108" s="105"/>
      <c r="CK108" s="105"/>
      <c r="CL108" s="105"/>
      <c r="CM108" s="105"/>
      <c r="CN108" s="105"/>
      <c r="CO108" s="105"/>
      <c r="CP108" s="106"/>
      <c r="CQ108" s="104">
        <f>SUM(BA108:CC108)</f>
        <v>0</v>
      </c>
      <c r="CR108" s="105"/>
      <c r="CS108" s="105"/>
      <c r="CT108" s="105"/>
      <c r="CU108" s="105"/>
      <c r="CV108" s="105"/>
      <c r="CW108" s="105"/>
      <c r="CX108" s="105"/>
      <c r="CY108" s="105"/>
      <c r="CZ108" s="105"/>
      <c r="DA108" s="105"/>
      <c r="DB108" s="105"/>
      <c r="DC108" s="105"/>
      <c r="DD108" s="105"/>
      <c r="DE108" s="106"/>
    </row>
    <row r="109" spans="1:109" ht="11.25" customHeight="1">
      <c r="A109" s="100" t="s">
        <v>496</v>
      </c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2"/>
      <c r="AQ109" s="14" t="s">
        <v>288</v>
      </c>
      <c r="AR109" s="103" t="s">
        <v>497</v>
      </c>
      <c r="AS109" s="103"/>
      <c r="AT109" s="103"/>
      <c r="AU109" s="103"/>
      <c r="AV109" s="103" t="s">
        <v>498</v>
      </c>
      <c r="AW109" s="103"/>
      <c r="AX109" s="103"/>
      <c r="AY109" s="103"/>
      <c r="AZ109" s="103"/>
      <c r="BA109" s="104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6"/>
      <c r="BO109" s="104"/>
      <c r="BP109" s="105"/>
      <c r="BQ109" s="105"/>
      <c r="BR109" s="105"/>
      <c r="BS109" s="105"/>
      <c r="BT109" s="105"/>
      <c r="BU109" s="105"/>
      <c r="BV109" s="105"/>
      <c r="BW109" s="105"/>
      <c r="BX109" s="105"/>
      <c r="BY109" s="105"/>
      <c r="BZ109" s="105"/>
      <c r="CA109" s="105"/>
      <c r="CB109" s="106"/>
      <c r="CC109" s="104"/>
      <c r="CD109" s="105"/>
      <c r="CE109" s="105"/>
      <c r="CF109" s="105"/>
      <c r="CG109" s="105"/>
      <c r="CH109" s="105"/>
      <c r="CI109" s="105"/>
      <c r="CJ109" s="105"/>
      <c r="CK109" s="105"/>
      <c r="CL109" s="105"/>
      <c r="CM109" s="105"/>
      <c r="CN109" s="105"/>
      <c r="CO109" s="105"/>
      <c r="CP109" s="106"/>
      <c r="CQ109" s="104">
        <f>SUM(BA109:CC109)</f>
        <v>0</v>
      </c>
      <c r="CR109" s="105"/>
      <c r="CS109" s="105"/>
      <c r="CT109" s="105"/>
      <c r="CU109" s="105"/>
      <c r="CV109" s="105"/>
      <c r="CW109" s="105"/>
      <c r="CX109" s="105"/>
      <c r="CY109" s="105"/>
      <c r="CZ109" s="105"/>
      <c r="DA109" s="105"/>
      <c r="DB109" s="105"/>
      <c r="DC109" s="105"/>
      <c r="DD109" s="105"/>
      <c r="DE109" s="106"/>
    </row>
    <row r="110" spans="1:109" ht="11.25" customHeight="1">
      <c r="A110" s="100" t="s">
        <v>499</v>
      </c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2"/>
      <c r="AQ110" s="14" t="s">
        <v>288</v>
      </c>
      <c r="AR110" s="103" t="s">
        <v>500</v>
      </c>
      <c r="AS110" s="103"/>
      <c r="AT110" s="103"/>
      <c r="AU110" s="103"/>
      <c r="AV110" s="103"/>
      <c r="AW110" s="103"/>
      <c r="AX110" s="103"/>
      <c r="AY110" s="103"/>
      <c r="AZ110" s="103"/>
      <c r="BA110" s="104">
        <f>BA111-BA112</f>
        <v>0</v>
      </c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6"/>
      <c r="BO110" s="104">
        <f>BO111-BO112</f>
        <v>-20917255.71</v>
      </c>
      <c r="BP110" s="105"/>
      <c r="BQ110" s="105"/>
      <c r="BR110" s="105"/>
      <c r="BS110" s="105"/>
      <c r="BT110" s="105"/>
      <c r="BU110" s="105"/>
      <c r="BV110" s="105"/>
      <c r="BW110" s="105"/>
      <c r="BX110" s="105"/>
      <c r="BY110" s="105"/>
      <c r="BZ110" s="105"/>
      <c r="CA110" s="105"/>
      <c r="CB110" s="106"/>
      <c r="CC110" s="104">
        <f>CC111-CC112</f>
        <v>0</v>
      </c>
      <c r="CD110" s="105"/>
      <c r="CE110" s="105"/>
      <c r="CF110" s="105"/>
      <c r="CG110" s="105"/>
      <c r="CH110" s="105"/>
      <c r="CI110" s="105"/>
      <c r="CJ110" s="105"/>
      <c r="CK110" s="105"/>
      <c r="CL110" s="105"/>
      <c r="CM110" s="105"/>
      <c r="CN110" s="105"/>
      <c r="CO110" s="105"/>
      <c r="CP110" s="106"/>
      <c r="CQ110" s="104">
        <f>CQ111-CQ112</f>
        <v>-20917255.71</v>
      </c>
      <c r="CR110" s="105"/>
      <c r="CS110" s="105"/>
      <c r="CT110" s="105"/>
      <c r="CU110" s="105"/>
      <c r="CV110" s="105"/>
      <c r="CW110" s="105"/>
      <c r="CX110" s="105"/>
      <c r="CY110" s="105"/>
      <c r="CZ110" s="105"/>
      <c r="DA110" s="105"/>
      <c r="DB110" s="105"/>
      <c r="DC110" s="105"/>
      <c r="DD110" s="105"/>
      <c r="DE110" s="106"/>
    </row>
    <row r="111" spans="1:109" ht="22.5" customHeight="1">
      <c r="A111" s="100" t="s">
        <v>501</v>
      </c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2"/>
      <c r="AQ111" s="14" t="s">
        <v>288</v>
      </c>
      <c r="AR111" s="103" t="s">
        <v>502</v>
      </c>
      <c r="AS111" s="103"/>
      <c r="AT111" s="103"/>
      <c r="AU111" s="103"/>
      <c r="AV111" s="103" t="s">
        <v>503</v>
      </c>
      <c r="AW111" s="103"/>
      <c r="AX111" s="103"/>
      <c r="AY111" s="103"/>
      <c r="AZ111" s="103"/>
      <c r="BA111" s="104">
        <v>327390.65</v>
      </c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6"/>
      <c r="BO111" s="104">
        <v>41147099.42</v>
      </c>
      <c r="BP111" s="105"/>
      <c r="BQ111" s="105"/>
      <c r="BR111" s="105"/>
      <c r="BS111" s="105"/>
      <c r="BT111" s="105"/>
      <c r="BU111" s="105"/>
      <c r="BV111" s="105"/>
      <c r="BW111" s="105"/>
      <c r="BX111" s="105"/>
      <c r="BY111" s="105"/>
      <c r="BZ111" s="105"/>
      <c r="CA111" s="105"/>
      <c r="CB111" s="106"/>
      <c r="CC111" s="104"/>
      <c r="CD111" s="105"/>
      <c r="CE111" s="105"/>
      <c r="CF111" s="105"/>
      <c r="CG111" s="105"/>
      <c r="CH111" s="105"/>
      <c r="CI111" s="105"/>
      <c r="CJ111" s="105"/>
      <c r="CK111" s="105"/>
      <c r="CL111" s="105"/>
      <c r="CM111" s="105"/>
      <c r="CN111" s="105"/>
      <c r="CO111" s="105"/>
      <c r="CP111" s="106"/>
      <c r="CQ111" s="104">
        <f>SUM(BA111:CC111)</f>
        <v>41474490.07</v>
      </c>
      <c r="CR111" s="105"/>
      <c r="CS111" s="105"/>
      <c r="CT111" s="105"/>
      <c r="CU111" s="105"/>
      <c r="CV111" s="105"/>
      <c r="CW111" s="105"/>
      <c r="CX111" s="105"/>
      <c r="CY111" s="105"/>
      <c r="CZ111" s="105"/>
      <c r="DA111" s="105"/>
      <c r="DB111" s="105"/>
      <c r="DC111" s="105"/>
      <c r="DD111" s="105"/>
      <c r="DE111" s="106"/>
    </row>
    <row r="112" spans="1:109" ht="11.25" customHeight="1">
      <c r="A112" s="100" t="s">
        <v>504</v>
      </c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2"/>
      <c r="AQ112" s="14" t="s">
        <v>288</v>
      </c>
      <c r="AR112" s="103" t="s">
        <v>505</v>
      </c>
      <c r="AS112" s="103"/>
      <c r="AT112" s="103"/>
      <c r="AU112" s="103"/>
      <c r="AV112" s="103" t="s">
        <v>506</v>
      </c>
      <c r="AW112" s="103"/>
      <c r="AX112" s="103"/>
      <c r="AY112" s="103"/>
      <c r="AZ112" s="103"/>
      <c r="BA112" s="104">
        <v>327390.65</v>
      </c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6"/>
      <c r="BO112" s="104">
        <v>62064355.13</v>
      </c>
      <c r="BP112" s="105"/>
      <c r="BQ112" s="105"/>
      <c r="BR112" s="105"/>
      <c r="BS112" s="105"/>
      <c r="BT112" s="105"/>
      <c r="BU112" s="105"/>
      <c r="BV112" s="105"/>
      <c r="BW112" s="105"/>
      <c r="BX112" s="105"/>
      <c r="BY112" s="105"/>
      <c r="BZ112" s="105"/>
      <c r="CA112" s="105"/>
      <c r="CB112" s="106"/>
      <c r="CC112" s="104"/>
      <c r="CD112" s="105"/>
      <c r="CE112" s="105"/>
      <c r="CF112" s="105"/>
      <c r="CG112" s="105"/>
      <c r="CH112" s="105"/>
      <c r="CI112" s="105"/>
      <c r="CJ112" s="105"/>
      <c r="CK112" s="105"/>
      <c r="CL112" s="105"/>
      <c r="CM112" s="105"/>
      <c r="CN112" s="105"/>
      <c r="CO112" s="105"/>
      <c r="CP112" s="106"/>
      <c r="CQ112" s="104">
        <f>SUM(BA112:CC112)</f>
        <v>62391745.78</v>
      </c>
      <c r="CR112" s="105"/>
      <c r="CS112" s="105"/>
      <c r="CT112" s="105"/>
      <c r="CU112" s="105"/>
      <c r="CV112" s="105"/>
      <c r="CW112" s="105"/>
      <c r="CX112" s="105"/>
      <c r="CY112" s="105"/>
      <c r="CZ112" s="105"/>
      <c r="DA112" s="105"/>
      <c r="DB112" s="105"/>
      <c r="DC112" s="105"/>
      <c r="DD112" s="105"/>
      <c r="DE112" s="106"/>
    </row>
    <row r="113" ht="11.25">
      <c r="DE113" s="11" t="s">
        <v>507</v>
      </c>
    </row>
    <row r="114" spans="1:109" s="8" customFormat="1" ht="35.25" customHeight="1">
      <c r="A114" s="80" t="s">
        <v>32</v>
      </c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2"/>
      <c r="AQ114" s="13"/>
      <c r="AR114" s="77" t="s">
        <v>31</v>
      </c>
      <c r="AS114" s="81"/>
      <c r="AT114" s="81"/>
      <c r="AU114" s="82"/>
      <c r="AV114" s="77" t="s">
        <v>36</v>
      </c>
      <c r="AW114" s="81"/>
      <c r="AX114" s="81"/>
      <c r="AY114" s="81"/>
      <c r="AZ114" s="82"/>
      <c r="BA114" s="77" t="s">
        <v>37</v>
      </c>
      <c r="BB114" s="78"/>
      <c r="BC114" s="78"/>
      <c r="BD114" s="78"/>
      <c r="BE114" s="78"/>
      <c r="BF114" s="78"/>
      <c r="BG114" s="78"/>
      <c r="BH114" s="78"/>
      <c r="BI114" s="78"/>
      <c r="BJ114" s="78"/>
      <c r="BK114" s="78"/>
      <c r="BL114" s="78"/>
      <c r="BM114" s="78"/>
      <c r="BN114" s="79"/>
      <c r="BO114" s="77" t="s">
        <v>38</v>
      </c>
      <c r="BP114" s="78"/>
      <c r="BQ114" s="78"/>
      <c r="BR114" s="78"/>
      <c r="BS114" s="78"/>
      <c r="BT114" s="78"/>
      <c r="BU114" s="78"/>
      <c r="BV114" s="78"/>
      <c r="BW114" s="78"/>
      <c r="BX114" s="78"/>
      <c r="BY114" s="78"/>
      <c r="BZ114" s="78"/>
      <c r="CA114" s="78"/>
      <c r="CB114" s="79"/>
      <c r="CC114" s="77" t="s">
        <v>39</v>
      </c>
      <c r="CD114" s="7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9"/>
      <c r="CQ114" s="80" t="s">
        <v>40</v>
      </c>
      <c r="CR114" s="81"/>
      <c r="CS114" s="81"/>
      <c r="CT114" s="81"/>
      <c r="CU114" s="81"/>
      <c r="CV114" s="81"/>
      <c r="CW114" s="81"/>
      <c r="CX114" s="81"/>
      <c r="CY114" s="81"/>
      <c r="CZ114" s="81"/>
      <c r="DA114" s="81"/>
      <c r="DB114" s="81"/>
      <c r="DC114" s="81"/>
      <c r="DD114" s="81"/>
      <c r="DE114" s="82"/>
    </row>
    <row r="115" spans="1:109" s="8" customFormat="1" ht="11.25">
      <c r="A115" s="80">
        <v>1</v>
      </c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2"/>
      <c r="AQ115" s="13"/>
      <c r="AR115" s="80">
        <v>2</v>
      </c>
      <c r="AS115" s="81"/>
      <c r="AT115" s="81"/>
      <c r="AU115" s="82"/>
      <c r="AV115" s="80">
        <v>3</v>
      </c>
      <c r="AW115" s="81"/>
      <c r="AX115" s="81"/>
      <c r="AY115" s="81"/>
      <c r="AZ115" s="82"/>
      <c r="BA115" s="80">
        <v>4</v>
      </c>
      <c r="BB115" s="81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  <c r="BM115" s="81"/>
      <c r="BN115" s="82"/>
      <c r="BO115" s="80">
        <v>5</v>
      </c>
      <c r="BP115" s="81"/>
      <c r="BQ115" s="81"/>
      <c r="BR115" s="81"/>
      <c r="BS115" s="81"/>
      <c r="BT115" s="81"/>
      <c r="BU115" s="81"/>
      <c r="BV115" s="81"/>
      <c r="BW115" s="81"/>
      <c r="BX115" s="81"/>
      <c r="BY115" s="81"/>
      <c r="BZ115" s="81"/>
      <c r="CA115" s="81"/>
      <c r="CB115" s="82"/>
      <c r="CC115" s="80">
        <v>6</v>
      </c>
      <c r="CD115" s="81"/>
      <c r="CE115" s="81"/>
      <c r="CF115" s="81"/>
      <c r="CG115" s="81"/>
      <c r="CH115" s="81"/>
      <c r="CI115" s="81"/>
      <c r="CJ115" s="81"/>
      <c r="CK115" s="81"/>
      <c r="CL115" s="81"/>
      <c r="CM115" s="81"/>
      <c r="CN115" s="81"/>
      <c r="CO115" s="81"/>
      <c r="CP115" s="82"/>
      <c r="CQ115" s="80">
        <v>7</v>
      </c>
      <c r="CR115" s="81"/>
      <c r="CS115" s="81"/>
      <c r="CT115" s="81"/>
      <c r="CU115" s="81"/>
      <c r="CV115" s="81"/>
      <c r="CW115" s="81"/>
      <c r="CX115" s="81"/>
      <c r="CY115" s="81"/>
      <c r="CZ115" s="81"/>
      <c r="DA115" s="81"/>
      <c r="DB115" s="81"/>
      <c r="DC115" s="81"/>
      <c r="DD115" s="81"/>
      <c r="DE115" s="82"/>
    </row>
    <row r="116" spans="1:109" ht="11.25" customHeight="1">
      <c r="A116" s="100" t="s">
        <v>508</v>
      </c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2"/>
      <c r="AQ116" s="14" t="s">
        <v>288</v>
      </c>
      <c r="AR116" s="103" t="s">
        <v>465</v>
      </c>
      <c r="AS116" s="103"/>
      <c r="AT116" s="103"/>
      <c r="AU116" s="103"/>
      <c r="AV116" s="103"/>
      <c r="AW116" s="103"/>
      <c r="AX116" s="103"/>
      <c r="AY116" s="103"/>
      <c r="AZ116" s="103"/>
      <c r="BA116" s="104">
        <f>SUM(BA117,BA120,BA123)</f>
        <v>0</v>
      </c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6"/>
      <c r="BO116" s="104">
        <f>SUM(BO117,BO120,BO123)</f>
        <v>0</v>
      </c>
      <c r="BP116" s="105"/>
      <c r="BQ116" s="105"/>
      <c r="BR116" s="105"/>
      <c r="BS116" s="105"/>
      <c r="BT116" s="105"/>
      <c r="BU116" s="105"/>
      <c r="BV116" s="105"/>
      <c r="BW116" s="105"/>
      <c r="BX116" s="105"/>
      <c r="BY116" s="105"/>
      <c r="BZ116" s="105"/>
      <c r="CA116" s="105"/>
      <c r="CB116" s="106"/>
      <c r="CC116" s="104">
        <f>SUM(CC117,CC120,CC123)</f>
        <v>0</v>
      </c>
      <c r="CD116" s="105"/>
      <c r="CE116" s="105"/>
      <c r="CF116" s="105"/>
      <c r="CG116" s="105"/>
      <c r="CH116" s="105"/>
      <c r="CI116" s="105"/>
      <c r="CJ116" s="105"/>
      <c r="CK116" s="105"/>
      <c r="CL116" s="105"/>
      <c r="CM116" s="105"/>
      <c r="CN116" s="105"/>
      <c r="CO116" s="105"/>
      <c r="CP116" s="106"/>
      <c r="CQ116" s="104">
        <f>SUM(CQ117,CQ120,CQ123)</f>
        <v>0</v>
      </c>
      <c r="CR116" s="105"/>
      <c r="CS116" s="105"/>
      <c r="CT116" s="105"/>
      <c r="CU116" s="105"/>
      <c r="CV116" s="105"/>
      <c r="CW116" s="105"/>
      <c r="CX116" s="105"/>
      <c r="CY116" s="105"/>
      <c r="CZ116" s="105"/>
      <c r="DA116" s="105"/>
      <c r="DB116" s="105"/>
      <c r="DC116" s="105"/>
      <c r="DD116" s="105"/>
      <c r="DE116" s="106"/>
    </row>
    <row r="117" spans="1:109" ht="22.5" customHeight="1">
      <c r="A117" s="100" t="s">
        <v>509</v>
      </c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2"/>
      <c r="AQ117" s="14" t="s">
        <v>288</v>
      </c>
      <c r="AR117" s="103" t="s">
        <v>472</v>
      </c>
      <c r="AS117" s="103"/>
      <c r="AT117" s="103"/>
      <c r="AU117" s="103"/>
      <c r="AV117" s="103"/>
      <c r="AW117" s="103"/>
      <c r="AX117" s="103"/>
      <c r="AY117" s="103"/>
      <c r="AZ117" s="103"/>
      <c r="BA117" s="104">
        <f>BA118-BA119</f>
        <v>0</v>
      </c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6"/>
      <c r="BO117" s="104">
        <f>BO118-BO119</f>
        <v>0</v>
      </c>
      <c r="BP117" s="105"/>
      <c r="BQ117" s="105"/>
      <c r="BR117" s="105"/>
      <c r="BS117" s="105"/>
      <c r="BT117" s="105"/>
      <c r="BU117" s="105"/>
      <c r="BV117" s="105"/>
      <c r="BW117" s="105"/>
      <c r="BX117" s="105"/>
      <c r="BY117" s="105"/>
      <c r="BZ117" s="105"/>
      <c r="CA117" s="105"/>
      <c r="CB117" s="106"/>
      <c r="CC117" s="104">
        <f>CC118-CC119</f>
        <v>0</v>
      </c>
      <c r="CD117" s="105"/>
      <c r="CE117" s="105"/>
      <c r="CF117" s="105"/>
      <c r="CG117" s="105"/>
      <c r="CH117" s="105"/>
      <c r="CI117" s="105"/>
      <c r="CJ117" s="105"/>
      <c r="CK117" s="105"/>
      <c r="CL117" s="105"/>
      <c r="CM117" s="105"/>
      <c r="CN117" s="105"/>
      <c r="CO117" s="105"/>
      <c r="CP117" s="106"/>
      <c r="CQ117" s="104">
        <f>CQ118-CQ119</f>
        <v>0</v>
      </c>
      <c r="CR117" s="105"/>
      <c r="CS117" s="105"/>
      <c r="CT117" s="105"/>
      <c r="CU117" s="105"/>
      <c r="CV117" s="105"/>
      <c r="CW117" s="105"/>
      <c r="CX117" s="105"/>
      <c r="CY117" s="105"/>
      <c r="CZ117" s="105"/>
      <c r="DA117" s="105"/>
      <c r="DB117" s="105"/>
      <c r="DC117" s="105"/>
      <c r="DD117" s="105"/>
      <c r="DE117" s="106"/>
    </row>
    <row r="118" spans="1:109" ht="22.5" customHeight="1">
      <c r="A118" s="100" t="s">
        <v>510</v>
      </c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2"/>
      <c r="AQ118" s="14" t="s">
        <v>288</v>
      </c>
      <c r="AR118" s="103" t="s">
        <v>511</v>
      </c>
      <c r="AS118" s="103"/>
      <c r="AT118" s="103"/>
      <c r="AU118" s="103"/>
      <c r="AV118" s="103" t="s">
        <v>512</v>
      </c>
      <c r="AW118" s="103"/>
      <c r="AX118" s="103"/>
      <c r="AY118" s="103"/>
      <c r="AZ118" s="103"/>
      <c r="BA118" s="104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  <c r="BL118" s="105"/>
      <c r="BM118" s="105"/>
      <c r="BN118" s="106"/>
      <c r="BO118" s="104"/>
      <c r="BP118" s="105"/>
      <c r="BQ118" s="105"/>
      <c r="BR118" s="105"/>
      <c r="BS118" s="105"/>
      <c r="BT118" s="105"/>
      <c r="BU118" s="105"/>
      <c r="BV118" s="105"/>
      <c r="BW118" s="105"/>
      <c r="BX118" s="105"/>
      <c r="BY118" s="105"/>
      <c r="BZ118" s="105"/>
      <c r="CA118" s="105"/>
      <c r="CB118" s="106"/>
      <c r="CC118" s="104"/>
      <c r="CD118" s="105"/>
      <c r="CE118" s="105"/>
      <c r="CF118" s="105"/>
      <c r="CG118" s="105"/>
      <c r="CH118" s="105"/>
      <c r="CI118" s="105"/>
      <c r="CJ118" s="105"/>
      <c r="CK118" s="105"/>
      <c r="CL118" s="105"/>
      <c r="CM118" s="105"/>
      <c r="CN118" s="105"/>
      <c r="CO118" s="105"/>
      <c r="CP118" s="106"/>
      <c r="CQ118" s="104">
        <f>SUM(BA118:CC118)</f>
        <v>0</v>
      </c>
      <c r="CR118" s="105"/>
      <c r="CS118" s="105"/>
      <c r="CT118" s="105"/>
      <c r="CU118" s="105"/>
      <c r="CV118" s="105"/>
      <c r="CW118" s="105"/>
      <c r="CX118" s="105"/>
      <c r="CY118" s="105"/>
      <c r="CZ118" s="105"/>
      <c r="DA118" s="105"/>
      <c r="DB118" s="105"/>
      <c r="DC118" s="105"/>
      <c r="DD118" s="105"/>
      <c r="DE118" s="106"/>
    </row>
    <row r="119" spans="1:109" ht="11.25" customHeight="1">
      <c r="A119" s="100" t="s">
        <v>513</v>
      </c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2"/>
      <c r="AQ119" s="14" t="s">
        <v>288</v>
      </c>
      <c r="AR119" s="103" t="s">
        <v>514</v>
      </c>
      <c r="AS119" s="103"/>
      <c r="AT119" s="103"/>
      <c r="AU119" s="103"/>
      <c r="AV119" s="103" t="s">
        <v>515</v>
      </c>
      <c r="AW119" s="103"/>
      <c r="AX119" s="103"/>
      <c r="AY119" s="103"/>
      <c r="AZ119" s="103"/>
      <c r="BA119" s="104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6"/>
      <c r="BO119" s="104"/>
      <c r="BP119" s="105"/>
      <c r="BQ119" s="105"/>
      <c r="BR119" s="105"/>
      <c r="BS119" s="105"/>
      <c r="BT119" s="105"/>
      <c r="BU119" s="105"/>
      <c r="BV119" s="105"/>
      <c r="BW119" s="105"/>
      <c r="BX119" s="105"/>
      <c r="BY119" s="105"/>
      <c r="BZ119" s="105"/>
      <c r="CA119" s="105"/>
      <c r="CB119" s="106"/>
      <c r="CC119" s="104"/>
      <c r="CD119" s="105"/>
      <c r="CE119" s="105"/>
      <c r="CF119" s="105"/>
      <c r="CG119" s="105"/>
      <c r="CH119" s="105"/>
      <c r="CI119" s="105"/>
      <c r="CJ119" s="105"/>
      <c r="CK119" s="105"/>
      <c r="CL119" s="105"/>
      <c r="CM119" s="105"/>
      <c r="CN119" s="105"/>
      <c r="CO119" s="105"/>
      <c r="CP119" s="106"/>
      <c r="CQ119" s="104">
        <f>SUM(BA119:CC119)</f>
        <v>0</v>
      </c>
      <c r="CR119" s="105"/>
      <c r="CS119" s="105"/>
      <c r="CT119" s="105"/>
      <c r="CU119" s="105"/>
      <c r="CV119" s="105"/>
      <c r="CW119" s="105"/>
      <c r="CX119" s="105"/>
      <c r="CY119" s="105"/>
      <c r="CZ119" s="105"/>
      <c r="DA119" s="105"/>
      <c r="DB119" s="105"/>
      <c r="DC119" s="105"/>
      <c r="DD119" s="105"/>
      <c r="DE119" s="106"/>
    </row>
    <row r="120" spans="1:109" ht="22.5" customHeight="1">
      <c r="A120" s="100" t="s">
        <v>516</v>
      </c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2"/>
      <c r="AQ120" s="14" t="s">
        <v>288</v>
      </c>
      <c r="AR120" s="103" t="s">
        <v>479</v>
      </c>
      <c r="AS120" s="103"/>
      <c r="AT120" s="103"/>
      <c r="AU120" s="103"/>
      <c r="AV120" s="103"/>
      <c r="AW120" s="103"/>
      <c r="AX120" s="103"/>
      <c r="AY120" s="103"/>
      <c r="AZ120" s="103"/>
      <c r="BA120" s="104">
        <f>BA121-BA122</f>
        <v>0</v>
      </c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6"/>
      <c r="BO120" s="104">
        <f>BO121-BO122</f>
        <v>0</v>
      </c>
      <c r="BP120" s="105"/>
      <c r="BQ120" s="105"/>
      <c r="BR120" s="105"/>
      <c r="BS120" s="105"/>
      <c r="BT120" s="105"/>
      <c r="BU120" s="105"/>
      <c r="BV120" s="105"/>
      <c r="BW120" s="105"/>
      <c r="BX120" s="105"/>
      <c r="BY120" s="105"/>
      <c r="BZ120" s="105"/>
      <c r="CA120" s="105"/>
      <c r="CB120" s="106"/>
      <c r="CC120" s="104">
        <f>CC121-CC122</f>
        <v>0</v>
      </c>
      <c r="CD120" s="105"/>
      <c r="CE120" s="105"/>
      <c r="CF120" s="105"/>
      <c r="CG120" s="105"/>
      <c r="CH120" s="105"/>
      <c r="CI120" s="105"/>
      <c r="CJ120" s="105"/>
      <c r="CK120" s="105"/>
      <c r="CL120" s="105"/>
      <c r="CM120" s="105"/>
      <c r="CN120" s="105"/>
      <c r="CO120" s="105"/>
      <c r="CP120" s="106"/>
      <c r="CQ120" s="104">
        <f>CQ121-CQ122</f>
        <v>0</v>
      </c>
      <c r="CR120" s="105"/>
      <c r="CS120" s="105"/>
      <c r="CT120" s="105"/>
      <c r="CU120" s="105"/>
      <c r="CV120" s="105"/>
      <c r="CW120" s="105"/>
      <c r="CX120" s="105"/>
      <c r="CY120" s="105"/>
      <c r="CZ120" s="105"/>
      <c r="DA120" s="105"/>
      <c r="DB120" s="105"/>
      <c r="DC120" s="105"/>
      <c r="DD120" s="105"/>
      <c r="DE120" s="106"/>
    </row>
    <row r="121" spans="1:109" ht="33.75" customHeight="1">
      <c r="A121" s="100" t="s">
        <v>517</v>
      </c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2"/>
      <c r="AQ121" s="14" t="s">
        <v>288</v>
      </c>
      <c r="AR121" s="103" t="s">
        <v>518</v>
      </c>
      <c r="AS121" s="103"/>
      <c r="AT121" s="103"/>
      <c r="AU121" s="103"/>
      <c r="AV121" s="103" t="s">
        <v>519</v>
      </c>
      <c r="AW121" s="103"/>
      <c r="AX121" s="103"/>
      <c r="AY121" s="103"/>
      <c r="AZ121" s="103"/>
      <c r="BA121" s="104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6"/>
      <c r="BO121" s="104"/>
      <c r="BP121" s="105"/>
      <c r="BQ121" s="105"/>
      <c r="BR121" s="105"/>
      <c r="BS121" s="105"/>
      <c r="BT121" s="105"/>
      <c r="BU121" s="105"/>
      <c r="BV121" s="105"/>
      <c r="BW121" s="105"/>
      <c r="BX121" s="105"/>
      <c r="BY121" s="105"/>
      <c r="BZ121" s="105"/>
      <c r="CA121" s="105"/>
      <c r="CB121" s="106"/>
      <c r="CC121" s="104"/>
      <c r="CD121" s="105"/>
      <c r="CE121" s="105"/>
      <c r="CF121" s="105"/>
      <c r="CG121" s="105"/>
      <c r="CH121" s="105"/>
      <c r="CI121" s="105"/>
      <c r="CJ121" s="105"/>
      <c r="CK121" s="105"/>
      <c r="CL121" s="105"/>
      <c r="CM121" s="105"/>
      <c r="CN121" s="105"/>
      <c r="CO121" s="105"/>
      <c r="CP121" s="106"/>
      <c r="CQ121" s="104">
        <f>SUM(BA121:CC121)</f>
        <v>0</v>
      </c>
      <c r="CR121" s="105"/>
      <c r="CS121" s="105"/>
      <c r="CT121" s="105"/>
      <c r="CU121" s="105"/>
      <c r="CV121" s="105"/>
      <c r="CW121" s="105"/>
      <c r="CX121" s="105"/>
      <c r="CY121" s="105"/>
      <c r="CZ121" s="105"/>
      <c r="DA121" s="105"/>
      <c r="DB121" s="105"/>
      <c r="DC121" s="105"/>
      <c r="DD121" s="105"/>
      <c r="DE121" s="106"/>
    </row>
    <row r="122" spans="1:109" ht="22.5" customHeight="1">
      <c r="A122" s="100" t="s">
        <v>520</v>
      </c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2"/>
      <c r="AQ122" s="14" t="s">
        <v>288</v>
      </c>
      <c r="AR122" s="103" t="s">
        <v>521</v>
      </c>
      <c r="AS122" s="103"/>
      <c r="AT122" s="103"/>
      <c r="AU122" s="103"/>
      <c r="AV122" s="103" t="s">
        <v>522</v>
      </c>
      <c r="AW122" s="103"/>
      <c r="AX122" s="103"/>
      <c r="AY122" s="103"/>
      <c r="AZ122" s="103"/>
      <c r="BA122" s="104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6"/>
      <c r="BO122" s="104"/>
      <c r="BP122" s="105"/>
      <c r="BQ122" s="105"/>
      <c r="BR122" s="105"/>
      <c r="BS122" s="105"/>
      <c r="BT122" s="105"/>
      <c r="BU122" s="105"/>
      <c r="BV122" s="105"/>
      <c r="BW122" s="105"/>
      <c r="BX122" s="105"/>
      <c r="BY122" s="105"/>
      <c r="BZ122" s="105"/>
      <c r="CA122" s="105"/>
      <c r="CB122" s="106"/>
      <c r="CC122" s="104"/>
      <c r="CD122" s="105"/>
      <c r="CE122" s="105"/>
      <c r="CF122" s="105"/>
      <c r="CG122" s="105"/>
      <c r="CH122" s="105"/>
      <c r="CI122" s="105"/>
      <c r="CJ122" s="105"/>
      <c r="CK122" s="105"/>
      <c r="CL122" s="105"/>
      <c r="CM122" s="105"/>
      <c r="CN122" s="105"/>
      <c r="CO122" s="105"/>
      <c r="CP122" s="106"/>
      <c r="CQ122" s="104">
        <f>SUM(BA122:CC122)</f>
        <v>0</v>
      </c>
      <c r="CR122" s="105"/>
      <c r="CS122" s="105"/>
      <c r="CT122" s="105"/>
      <c r="CU122" s="105"/>
      <c r="CV122" s="105"/>
      <c r="CW122" s="105"/>
      <c r="CX122" s="105"/>
      <c r="CY122" s="105"/>
      <c r="CZ122" s="105"/>
      <c r="DA122" s="105"/>
      <c r="DB122" s="105"/>
      <c r="DC122" s="105"/>
      <c r="DD122" s="105"/>
      <c r="DE122" s="106"/>
    </row>
    <row r="123" spans="1:109" ht="11.25" customHeight="1">
      <c r="A123" s="100" t="s">
        <v>523</v>
      </c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2"/>
      <c r="AQ123" s="14" t="s">
        <v>288</v>
      </c>
      <c r="AR123" s="103" t="s">
        <v>487</v>
      </c>
      <c r="AS123" s="103"/>
      <c r="AT123" s="103"/>
      <c r="AU123" s="103"/>
      <c r="AV123" s="103"/>
      <c r="AW123" s="103"/>
      <c r="AX123" s="103"/>
      <c r="AY123" s="103"/>
      <c r="AZ123" s="103"/>
      <c r="BA123" s="104">
        <f>BA124-BA125</f>
        <v>0</v>
      </c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6"/>
      <c r="BO123" s="104">
        <f>BO124-BO125</f>
        <v>0</v>
      </c>
      <c r="BP123" s="105"/>
      <c r="BQ123" s="105"/>
      <c r="BR123" s="105"/>
      <c r="BS123" s="105"/>
      <c r="BT123" s="105"/>
      <c r="BU123" s="105"/>
      <c r="BV123" s="105"/>
      <c r="BW123" s="105"/>
      <c r="BX123" s="105"/>
      <c r="BY123" s="105"/>
      <c r="BZ123" s="105"/>
      <c r="CA123" s="105"/>
      <c r="CB123" s="106"/>
      <c r="CC123" s="104">
        <f>CC124-CC125</f>
        <v>0</v>
      </c>
      <c r="CD123" s="105"/>
      <c r="CE123" s="105"/>
      <c r="CF123" s="105"/>
      <c r="CG123" s="105"/>
      <c r="CH123" s="105"/>
      <c r="CI123" s="105"/>
      <c r="CJ123" s="105"/>
      <c r="CK123" s="105"/>
      <c r="CL123" s="105"/>
      <c r="CM123" s="105"/>
      <c r="CN123" s="105"/>
      <c r="CO123" s="105"/>
      <c r="CP123" s="106"/>
      <c r="CQ123" s="104">
        <f>CQ124-CQ125</f>
        <v>0</v>
      </c>
      <c r="CR123" s="105"/>
      <c r="CS123" s="105"/>
      <c r="CT123" s="105"/>
      <c r="CU123" s="105"/>
      <c r="CV123" s="105"/>
      <c r="CW123" s="105"/>
      <c r="CX123" s="105"/>
      <c r="CY123" s="105"/>
      <c r="CZ123" s="105"/>
      <c r="DA123" s="105"/>
      <c r="DB123" s="105"/>
      <c r="DC123" s="105"/>
      <c r="DD123" s="105"/>
      <c r="DE123" s="106"/>
    </row>
    <row r="124" spans="1:109" ht="22.5" customHeight="1">
      <c r="A124" s="100" t="s">
        <v>524</v>
      </c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2"/>
      <c r="AQ124" s="14" t="s">
        <v>288</v>
      </c>
      <c r="AR124" s="103" t="s">
        <v>525</v>
      </c>
      <c r="AS124" s="103"/>
      <c r="AT124" s="103"/>
      <c r="AU124" s="103"/>
      <c r="AV124" s="103" t="s">
        <v>526</v>
      </c>
      <c r="AW124" s="103"/>
      <c r="AX124" s="103"/>
      <c r="AY124" s="103"/>
      <c r="AZ124" s="103"/>
      <c r="BA124" s="104">
        <v>630064.5</v>
      </c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6"/>
      <c r="BO124" s="104">
        <v>47809332</v>
      </c>
      <c r="BP124" s="105"/>
      <c r="BQ124" s="105"/>
      <c r="BR124" s="105"/>
      <c r="BS124" s="105"/>
      <c r="BT124" s="105"/>
      <c r="BU124" s="105"/>
      <c r="BV124" s="105"/>
      <c r="BW124" s="105"/>
      <c r="BX124" s="105"/>
      <c r="BY124" s="105"/>
      <c r="BZ124" s="105"/>
      <c r="CA124" s="105"/>
      <c r="CB124" s="106"/>
      <c r="CC124" s="104"/>
      <c r="CD124" s="105"/>
      <c r="CE124" s="105"/>
      <c r="CF124" s="105"/>
      <c r="CG124" s="105"/>
      <c r="CH124" s="105"/>
      <c r="CI124" s="105"/>
      <c r="CJ124" s="105"/>
      <c r="CK124" s="105"/>
      <c r="CL124" s="105"/>
      <c r="CM124" s="105"/>
      <c r="CN124" s="105"/>
      <c r="CO124" s="105"/>
      <c r="CP124" s="106"/>
      <c r="CQ124" s="104">
        <f>SUM(BA124:CC124)</f>
        <v>48439396.5</v>
      </c>
      <c r="CR124" s="105"/>
      <c r="CS124" s="105"/>
      <c r="CT124" s="105"/>
      <c r="CU124" s="105"/>
      <c r="CV124" s="105"/>
      <c r="CW124" s="105"/>
      <c r="CX124" s="105"/>
      <c r="CY124" s="105"/>
      <c r="CZ124" s="105"/>
      <c r="DA124" s="105"/>
      <c r="DB124" s="105"/>
      <c r="DC124" s="105"/>
      <c r="DD124" s="105"/>
      <c r="DE124" s="106"/>
    </row>
    <row r="125" spans="1:109" ht="11.25" customHeight="1">
      <c r="A125" s="100" t="s">
        <v>527</v>
      </c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2"/>
      <c r="AQ125" s="14" t="s">
        <v>288</v>
      </c>
      <c r="AR125" s="103" t="s">
        <v>528</v>
      </c>
      <c r="AS125" s="103"/>
      <c r="AT125" s="103"/>
      <c r="AU125" s="103"/>
      <c r="AV125" s="103" t="s">
        <v>529</v>
      </c>
      <c r="AW125" s="103"/>
      <c r="AX125" s="103"/>
      <c r="AY125" s="103"/>
      <c r="AZ125" s="103"/>
      <c r="BA125" s="104">
        <v>630064.5</v>
      </c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6"/>
      <c r="BO125" s="104">
        <v>47809332</v>
      </c>
      <c r="BP125" s="105"/>
      <c r="BQ125" s="105"/>
      <c r="BR125" s="105"/>
      <c r="BS125" s="105"/>
      <c r="BT125" s="105"/>
      <c r="BU125" s="105"/>
      <c r="BV125" s="105"/>
      <c r="BW125" s="105"/>
      <c r="BX125" s="105"/>
      <c r="BY125" s="105"/>
      <c r="BZ125" s="105"/>
      <c r="CA125" s="105"/>
      <c r="CB125" s="106"/>
      <c r="CC125" s="104"/>
      <c r="CD125" s="105"/>
      <c r="CE125" s="105"/>
      <c r="CF125" s="105"/>
      <c r="CG125" s="105"/>
      <c r="CH125" s="105"/>
      <c r="CI125" s="105"/>
      <c r="CJ125" s="105"/>
      <c r="CK125" s="105"/>
      <c r="CL125" s="105"/>
      <c r="CM125" s="105"/>
      <c r="CN125" s="105"/>
      <c r="CO125" s="105"/>
      <c r="CP125" s="106"/>
      <c r="CQ125" s="104">
        <f>SUM(BA125:CC125)</f>
        <v>48439396.5</v>
      </c>
      <c r="CR125" s="105"/>
      <c r="CS125" s="105"/>
      <c r="CT125" s="105"/>
      <c r="CU125" s="105"/>
      <c r="CV125" s="105"/>
      <c r="CW125" s="105"/>
      <c r="CX125" s="105"/>
      <c r="CY125" s="105"/>
      <c r="CZ125" s="105"/>
      <c r="DA125" s="105"/>
      <c r="DB125" s="105"/>
      <c r="DC125" s="105"/>
      <c r="DD125" s="105"/>
      <c r="DE125" s="106"/>
    </row>
    <row r="126" ht="12"/>
    <row r="127" ht="12"/>
    <row r="128" spans="1:108" ht="12">
      <c r="A128" s="1" t="s">
        <v>1</v>
      </c>
      <c r="L128" s="95"/>
      <c r="M128" s="95"/>
      <c r="N128" s="95"/>
      <c r="O128" s="95"/>
      <c r="P128" s="95"/>
      <c r="Q128" s="95"/>
      <c r="R128" s="95"/>
      <c r="S128" s="95"/>
      <c r="T128" s="95"/>
      <c r="V128" s="89" t="s">
        <v>285</v>
      </c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  <c r="AT128" s="89"/>
      <c r="AU128" s="89"/>
      <c r="BF128" s="1" t="s">
        <v>2</v>
      </c>
      <c r="BU128" s="95"/>
      <c r="BV128" s="95"/>
      <c r="BW128" s="95"/>
      <c r="BX128" s="95"/>
      <c r="BY128" s="95"/>
      <c r="BZ128" s="95"/>
      <c r="CA128" s="95"/>
      <c r="CB128" s="95"/>
      <c r="CC128" s="95"/>
      <c r="CD128" s="12"/>
      <c r="CE128" s="89"/>
      <c r="CF128" s="89"/>
      <c r="CG128" s="89"/>
      <c r="CH128" s="89"/>
      <c r="CI128" s="89"/>
      <c r="CJ128" s="89"/>
      <c r="CK128" s="89"/>
      <c r="CL128" s="89"/>
      <c r="CM128" s="89"/>
      <c r="CN128" s="89"/>
      <c r="CO128" s="89"/>
      <c r="CP128" s="89"/>
      <c r="CQ128" s="89"/>
      <c r="CR128" s="89"/>
      <c r="CS128" s="89"/>
      <c r="CT128" s="89"/>
      <c r="CU128" s="89"/>
      <c r="CV128" s="89"/>
      <c r="CW128" s="89"/>
      <c r="CX128" s="89"/>
      <c r="CY128" s="89"/>
      <c r="CZ128" s="89"/>
      <c r="DA128" s="89"/>
      <c r="DB128" s="89"/>
      <c r="DC128" s="89"/>
      <c r="DD128" s="89"/>
    </row>
    <row r="129" spans="12:108" ht="11.25" customHeight="1">
      <c r="L129" s="67" t="s">
        <v>3</v>
      </c>
      <c r="M129" s="67"/>
      <c r="N129" s="67"/>
      <c r="O129" s="67"/>
      <c r="P129" s="67"/>
      <c r="Q129" s="67"/>
      <c r="R129" s="67"/>
      <c r="S129" s="67"/>
      <c r="T129" s="67"/>
      <c r="V129" s="67" t="s">
        <v>4</v>
      </c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BF129" s="1" t="s">
        <v>5</v>
      </c>
      <c r="BU129" s="67" t="s">
        <v>3</v>
      </c>
      <c r="BV129" s="67"/>
      <c r="BW129" s="67"/>
      <c r="BX129" s="67"/>
      <c r="BY129" s="67"/>
      <c r="BZ129" s="67"/>
      <c r="CA129" s="67"/>
      <c r="CB129" s="67"/>
      <c r="CC129" s="67"/>
      <c r="CD129" s="3"/>
      <c r="CE129" s="67" t="s">
        <v>4</v>
      </c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</row>
    <row r="130" ht="12"/>
    <row r="131" spans="1:47" ht="12">
      <c r="A131" s="1" t="s">
        <v>6</v>
      </c>
      <c r="L131" s="95"/>
      <c r="M131" s="95"/>
      <c r="N131" s="95"/>
      <c r="O131" s="95"/>
      <c r="P131" s="95"/>
      <c r="Q131" s="95"/>
      <c r="R131" s="95"/>
      <c r="S131" s="95"/>
      <c r="T131" s="95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</row>
    <row r="132" spans="12:47" ht="11.25" customHeight="1">
      <c r="L132" s="67" t="s">
        <v>3</v>
      </c>
      <c r="M132" s="67"/>
      <c r="N132" s="67"/>
      <c r="O132" s="67"/>
      <c r="P132" s="67"/>
      <c r="Q132" s="67"/>
      <c r="R132" s="67"/>
      <c r="S132" s="67"/>
      <c r="T132" s="67"/>
      <c r="V132" s="67" t="s">
        <v>4</v>
      </c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</row>
    <row r="133" spans="12:108" ht="12">
      <c r="L133" s="3"/>
      <c r="M133" s="3"/>
      <c r="N133" s="3"/>
      <c r="O133" s="3"/>
      <c r="P133" s="3"/>
      <c r="Q133" s="3"/>
      <c r="R133" s="3"/>
      <c r="S133" s="3"/>
      <c r="T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BA133" s="4" t="s">
        <v>7</v>
      </c>
      <c r="BU133" s="89"/>
      <c r="BV133" s="89"/>
      <c r="BW133" s="89"/>
      <c r="BX133" s="89"/>
      <c r="BY133" s="89"/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89"/>
      <c r="CP133" s="89"/>
      <c r="CQ133" s="89"/>
      <c r="CR133" s="89"/>
      <c r="CS133" s="89"/>
      <c r="CT133" s="89"/>
      <c r="CU133" s="89"/>
      <c r="CV133" s="89"/>
      <c r="CW133" s="89"/>
      <c r="CX133" s="89"/>
      <c r="CY133" s="89"/>
      <c r="CZ133" s="89"/>
      <c r="DA133" s="89"/>
      <c r="DB133" s="89"/>
      <c r="DC133" s="89"/>
      <c r="DD133" s="89"/>
    </row>
    <row r="134" spans="12:108" ht="11.25" customHeight="1">
      <c r="L134" s="3"/>
      <c r="M134" s="3"/>
      <c r="N134" s="3"/>
      <c r="O134" s="3"/>
      <c r="P134" s="3"/>
      <c r="Q134" s="3"/>
      <c r="R134" s="3"/>
      <c r="S134" s="3"/>
      <c r="T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BU134" s="67" t="s">
        <v>8</v>
      </c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</row>
    <row r="135" spans="12:108" ht="12">
      <c r="L135" s="3"/>
      <c r="M135" s="3"/>
      <c r="N135" s="3"/>
      <c r="O135" s="3"/>
      <c r="P135" s="3"/>
      <c r="Q135" s="3"/>
      <c r="R135" s="3"/>
      <c r="S135" s="3"/>
      <c r="T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BA135" s="1" t="s">
        <v>1</v>
      </c>
      <c r="BN135" s="95"/>
      <c r="BO135" s="95"/>
      <c r="BP135" s="95"/>
      <c r="BQ135" s="95"/>
      <c r="BR135" s="95"/>
      <c r="BS135" s="95"/>
      <c r="BT135" s="95"/>
      <c r="BU135" s="95"/>
      <c r="BV135" s="95"/>
      <c r="BW135" s="95"/>
      <c r="BX135" s="95"/>
      <c r="BY135" s="95"/>
      <c r="CA135" s="95"/>
      <c r="CB135" s="95"/>
      <c r="CC135" s="95"/>
      <c r="CD135" s="95"/>
      <c r="CE135" s="95"/>
      <c r="CF135" s="95"/>
      <c r="CG135" s="95"/>
      <c r="CH135" s="95"/>
      <c r="CI135" s="95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</row>
    <row r="136" spans="53:108" ht="11.25" customHeight="1">
      <c r="BA136" s="1" t="s">
        <v>9</v>
      </c>
      <c r="BN136" s="67" t="s">
        <v>10</v>
      </c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CA136" s="67" t="s">
        <v>3</v>
      </c>
      <c r="CB136" s="67"/>
      <c r="CC136" s="67"/>
      <c r="CD136" s="67"/>
      <c r="CE136" s="67"/>
      <c r="CF136" s="67"/>
      <c r="CG136" s="67"/>
      <c r="CH136" s="67"/>
      <c r="CI136" s="67"/>
      <c r="CK136" s="67" t="s">
        <v>4</v>
      </c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</row>
    <row r="137" spans="51:91" ht="12"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L137" s="3"/>
      <c r="BM137" s="3"/>
      <c r="BN137" s="3"/>
      <c r="BO137" s="3"/>
      <c r="BP137" s="3"/>
      <c r="BQ137" s="3"/>
      <c r="BR137" s="3"/>
      <c r="BS137" s="3"/>
      <c r="BT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</row>
    <row r="138" spans="1:70" ht="12">
      <c r="A138" s="1" t="s">
        <v>11</v>
      </c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V138" s="95"/>
      <c r="W138" s="95"/>
      <c r="X138" s="95"/>
      <c r="Y138" s="95"/>
      <c r="Z138" s="95"/>
      <c r="AA138" s="95"/>
      <c r="AB138" s="95"/>
      <c r="AC138" s="95"/>
      <c r="AD138" s="95"/>
      <c r="AF138" s="89"/>
      <c r="AG138" s="89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Z138" s="95"/>
      <c r="BA138" s="95"/>
      <c r="BB138" s="95"/>
      <c r="BC138" s="95"/>
      <c r="BD138" s="95"/>
      <c r="BE138" s="95"/>
      <c r="BF138" s="95"/>
      <c r="BG138" s="95"/>
      <c r="BH138" s="95"/>
      <c r="BI138" s="95"/>
      <c r="BJ138" s="95"/>
      <c r="BK138" s="95"/>
      <c r="BL138" s="95"/>
      <c r="BM138" s="95"/>
      <c r="BN138" s="95"/>
      <c r="BO138" s="36"/>
      <c r="BP138" s="36"/>
      <c r="BQ138" s="36"/>
      <c r="BR138" s="36"/>
    </row>
    <row r="139" spans="9:70" ht="12">
      <c r="I139" s="67" t="s">
        <v>10</v>
      </c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V139" s="67" t="s">
        <v>3</v>
      </c>
      <c r="W139" s="67"/>
      <c r="X139" s="67"/>
      <c r="Y139" s="67"/>
      <c r="Z139" s="67"/>
      <c r="AA139" s="67"/>
      <c r="AB139" s="67"/>
      <c r="AC139" s="67"/>
      <c r="AD139" s="67"/>
      <c r="AF139" s="67" t="s">
        <v>4</v>
      </c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Z139" s="67" t="s">
        <v>85</v>
      </c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35"/>
      <c r="BP139" s="35"/>
      <c r="BQ139" s="35"/>
      <c r="BR139" s="35"/>
    </row>
    <row r="140" ht="12"/>
    <row r="141" spans="1:21" ht="12.75" customHeight="1">
      <c r="A141" s="5" t="s">
        <v>12</v>
      </c>
      <c r="B141" s="89" t="s">
        <v>286</v>
      </c>
      <c r="C141" s="89"/>
      <c r="D141" s="6" t="s">
        <v>12</v>
      </c>
      <c r="E141" s="89" t="s">
        <v>282</v>
      </c>
      <c r="F141" s="89"/>
      <c r="G141" s="89"/>
      <c r="H141" s="89"/>
      <c r="I141" s="89"/>
      <c r="J141" s="89"/>
      <c r="K141" s="89"/>
      <c r="L141" s="89"/>
      <c r="M141" s="89"/>
      <c r="N141" s="89"/>
      <c r="P141" s="94">
        <v>20</v>
      </c>
      <c r="Q141" s="94"/>
      <c r="R141" s="89" t="s">
        <v>283</v>
      </c>
      <c r="S141" s="89"/>
      <c r="T141" s="89"/>
      <c r="U141" s="2" t="s">
        <v>13</v>
      </c>
    </row>
    <row r="142" ht="12"/>
    <row r="143" spans="1:109" ht="11.25">
      <c r="A143" s="97" t="s">
        <v>86</v>
      </c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8"/>
      <c r="AK143" s="98"/>
      <c r="AL143" s="98"/>
      <c r="AM143" s="98"/>
      <c r="AN143" s="98"/>
      <c r="AO143" s="98"/>
      <c r="AP143" s="98"/>
      <c r="AQ143" s="98"/>
      <c r="AR143" s="98"/>
      <c r="AS143" s="98"/>
      <c r="AT143" s="98"/>
      <c r="AU143" s="98"/>
      <c r="AV143" s="98"/>
      <c r="AW143" s="98"/>
      <c r="AX143" s="98"/>
      <c r="AY143" s="98"/>
      <c r="AZ143" s="99"/>
      <c r="BA143" s="96">
        <f>(BA72-BA73)-(BA74+BA93)</f>
        <v>0</v>
      </c>
      <c r="BB143" s="96"/>
      <c r="BC143" s="96"/>
      <c r="BD143" s="96"/>
      <c r="BE143" s="96"/>
      <c r="BF143" s="96"/>
      <c r="BG143" s="96"/>
      <c r="BH143" s="96"/>
      <c r="BI143" s="96"/>
      <c r="BJ143" s="96"/>
      <c r="BK143" s="96"/>
      <c r="BL143" s="96"/>
      <c r="BM143" s="96"/>
      <c r="BN143" s="96"/>
      <c r="BO143" s="96">
        <f>(BO72-BO73)-(BO74+BO93)</f>
        <v>0</v>
      </c>
      <c r="BP143" s="96"/>
      <c r="BQ143" s="96"/>
      <c r="BR143" s="96"/>
      <c r="BS143" s="96"/>
      <c r="BT143" s="96"/>
      <c r="BU143" s="96"/>
      <c r="BV143" s="96"/>
      <c r="BW143" s="96"/>
      <c r="BX143" s="96"/>
      <c r="BY143" s="96"/>
      <c r="BZ143" s="96"/>
      <c r="CA143" s="96"/>
      <c r="CB143" s="96"/>
      <c r="CC143" s="96">
        <f>(CC72-CC73)-(CC74+CC93)</f>
        <v>0</v>
      </c>
      <c r="CD143" s="96"/>
      <c r="CE143" s="96"/>
      <c r="CF143" s="96"/>
      <c r="CG143" s="96"/>
      <c r="CH143" s="96"/>
      <c r="CI143" s="96"/>
      <c r="CJ143" s="96"/>
      <c r="CK143" s="96"/>
      <c r="CL143" s="96"/>
      <c r="CM143" s="96"/>
      <c r="CN143" s="96"/>
      <c r="CO143" s="96"/>
      <c r="CP143" s="96"/>
      <c r="CQ143" s="96">
        <f>(CQ72-CQ73)-(CQ74+CQ93)</f>
        <v>0</v>
      </c>
      <c r="CR143" s="96"/>
      <c r="CS143" s="96"/>
      <c r="CT143" s="96"/>
      <c r="CU143" s="96"/>
      <c r="CV143" s="96"/>
      <c r="CW143" s="96"/>
      <c r="CX143" s="96"/>
      <c r="CY143" s="96"/>
      <c r="CZ143" s="96"/>
      <c r="DA143" s="96"/>
      <c r="DB143" s="96"/>
      <c r="DC143" s="96"/>
      <c r="DD143" s="96"/>
      <c r="DE143" s="96"/>
    </row>
  </sheetData>
  <sheetProtection/>
  <mergeCells count="811">
    <mergeCell ref="CQ125:DE125"/>
    <mergeCell ref="A125:AP125"/>
    <mergeCell ref="AR125:AU125"/>
    <mergeCell ref="AV125:AZ125"/>
    <mergeCell ref="BA125:BN125"/>
    <mergeCell ref="BO125:CB125"/>
    <mergeCell ref="CC125:CP125"/>
    <mergeCell ref="CQ123:DE123"/>
    <mergeCell ref="A124:AP124"/>
    <mergeCell ref="AR124:AU124"/>
    <mergeCell ref="AV124:AZ124"/>
    <mergeCell ref="BA124:BN124"/>
    <mergeCell ref="BO124:CB124"/>
    <mergeCell ref="CC124:CP124"/>
    <mergeCell ref="CQ124:DE124"/>
    <mergeCell ref="A123:AP123"/>
    <mergeCell ref="AR123:AU123"/>
    <mergeCell ref="AV123:AZ123"/>
    <mergeCell ref="BA123:BN123"/>
    <mergeCell ref="BO123:CB123"/>
    <mergeCell ref="CC123:CP123"/>
    <mergeCell ref="CQ121:DE121"/>
    <mergeCell ref="A122:AP122"/>
    <mergeCell ref="AR122:AU122"/>
    <mergeCell ref="AV122:AZ122"/>
    <mergeCell ref="BA122:BN122"/>
    <mergeCell ref="BO122:CB122"/>
    <mergeCell ref="CC122:CP122"/>
    <mergeCell ref="CQ122:DE122"/>
    <mergeCell ref="A121:AP121"/>
    <mergeCell ref="AR121:AU121"/>
    <mergeCell ref="AV121:AZ121"/>
    <mergeCell ref="BA121:BN121"/>
    <mergeCell ref="BO121:CB121"/>
    <mergeCell ref="CC121:CP121"/>
    <mergeCell ref="CQ119:DE119"/>
    <mergeCell ref="A120:AP120"/>
    <mergeCell ref="AR120:AU120"/>
    <mergeCell ref="AV120:AZ120"/>
    <mergeCell ref="BA120:BN120"/>
    <mergeCell ref="BO120:CB120"/>
    <mergeCell ref="CC120:CP120"/>
    <mergeCell ref="CQ120:DE120"/>
    <mergeCell ref="A119:AP119"/>
    <mergeCell ref="AR119:AU119"/>
    <mergeCell ref="AV119:AZ119"/>
    <mergeCell ref="BA119:BN119"/>
    <mergeCell ref="BO119:CB119"/>
    <mergeCell ref="CC119:CP119"/>
    <mergeCell ref="CQ117:DE117"/>
    <mergeCell ref="A118:AP118"/>
    <mergeCell ref="AR118:AU118"/>
    <mergeCell ref="AV118:AZ118"/>
    <mergeCell ref="BA118:BN118"/>
    <mergeCell ref="BO118:CB118"/>
    <mergeCell ref="CC118:CP118"/>
    <mergeCell ref="CQ118:DE118"/>
    <mergeCell ref="A117:AP117"/>
    <mergeCell ref="AR117:AU117"/>
    <mergeCell ref="AV117:AZ117"/>
    <mergeCell ref="BA117:BN117"/>
    <mergeCell ref="BO117:CB117"/>
    <mergeCell ref="CC117:CP117"/>
    <mergeCell ref="CQ115:DE115"/>
    <mergeCell ref="A116:AP116"/>
    <mergeCell ref="AR116:AU116"/>
    <mergeCell ref="AV116:AZ116"/>
    <mergeCell ref="BA116:BN116"/>
    <mergeCell ref="BO116:CB116"/>
    <mergeCell ref="CC116:CP116"/>
    <mergeCell ref="CQ116:DE116"/>
    <mergeCell ref="A115:AP115"/>
    <mergeCell ref="AR115:AU115"/>
    <mergeCell ref="AV115:AZ115"/>
    <mergeCell ref="BA115:BN115"/>
    <mergeCell ref="BO115:CB115"/>
    <mergeCell ref="CC115:CP115"/>
    <mergeCell ref="CQ112:DE112"/>
    <mergeCell ref="A114:AP114"/>
    <mergeCell ref="AR114:AU114"/>
    <mergeCell ref="AV114:AZ114"/>
    <mergeCell ref="BA114:BN114"/>
    <mergeCell ref="BO114:CB114"/>
    <mergeCell ref="CC114:CP114"/>
    <mergeCell ref="CQ114:DE114"/>
    <mergeCell ref="A112:AP112"/>
    <mergeCell ref="AR112:AU112"/>
    <mergeCell ref="AV112:AZ112"/>
    <mergeCell ref="BA112:BN112"/>
    <mergeCell ref="BO112:CB112"/>
    <mergeCell ref="CC112:CP112"/>
    <mergeCell ref="CQ110:DE110"/>
    <mergeCell ref="A111:AP111"/>
    <mergeCell ref="AR111:AU111"/>
    <mergeCell ref="AV111:AZ111"/>
    <mergeCell ref="BA111:BN111"/>
    <mergeCell ref="BO111:CB111"/>
    <mergeCell ref="CC111:CP111"/>
    <mergeCell ref="CQ111:DE111"/>
    <mergeCell ref="A110:AP110"/>
    <mergeCell ref="AR110:AU110"/>
    <mergeCell ref="AV110:AZ110"/>
    <mergeCell ref="BA110:BN110"/>
    <mergeCell ref="BO110:CB110"/>
    <mergeCell ref="CC110:CP110"/>
    <mergeCell ref="CQ108:DE108"/>
    <mergeCell ref="A109:AP109"/>
    <mergeCell ref="AR109:AU109"/>
    <mergeCell ref="AV109:AZ109"/>
    <mergeCell ref="BA109:BN109"/>
    <mergeCell ref="BO109:CB109"/>
    <mergeCell ref="CC109:CP109"/>
    <mergeCell ref="CQ109:DE109"/>
    <mergeCell ref="A108:AP108"/>
    <mergeCell ref="AR108:AU108"/>
    <mergeCell ref="AV108:AZ108"/>
    <mergeCell ref="BA108:BN108"/>
    <mergeCell ref="BO108:CB108"/>
    <mergeCell ref="CC108:CP108"/>
    <mergeCell ref="CQ106:DE106"/>
    <mergeCell ref="A107:AP107"/>
    <mergeCell ref="AR107:AU107"/>
    <mergeCell ref="AV107:AZ107"/>
    <mergeCell ref="BA107:BN107"/>
    <mergeCell ref="BO107:CB107"/>
    <mergeCell ref="CC107:CP107"/>
    <mergeCell ref="CQ107:DE107"/>
    <mergeCell ref="A106:AP106"/>
    <mergeCell ref="AR106:AU106"/>
    <mergeCell ref="AV106:AZ106"/>
    <mergeCell ref="BA106:BN106"/>
    <mergeCell ref="BO106:CB106"/>
    <mergeCell ref="CC106:CP106"/>
    <mergeCell ref="CQ104:DE104"/>
    <mergeCell ref="A105:AP105"/>
    <mergeCell ref="AR105:AU105"/>
    <mergeCell ref="AV105:AZ105"/>
    <mergeCell ref="BA105:BN105"/>
    <mergeCell ref="BO105:CB105"/>
    <mergeCell ref="CC105:CP105"/>
    <mergeCell ref="CQ105:DE105"/>
    <mergeCell ref="A104:AP104"/>
    <mergeCell ref="AR104:AU104"/>
    <mergeCell ref="AV104:AZ104"/>
    <mergeCell ref="BA104:BN104"/>
    <mergeCell ref="BO104:CB104"/>
    <mergeCell ref="CC104:CP104"/>
    <mergeCell ref="CQ102:DE102"/>
    <mergeCell ref="A103:AP103"/>
    <mergeCell ref="AR103:AU103"/>
    <mergeCell ref="AV103:AZ103"/>
    <mergeCell ref="BA103:BN103"/>
    <mergeCell ref="BO103:CB103"/>
    <mergeCell ref="CC103:CP103"/>
    <mergeCell ref="CQ103:DE103"/>
    <mergeCell ref="A102:AP102"/>
    <mergeCell ref="AR102:AU102"/>
    <mergeCell ref="AV102:AZ102"/>
    <mergeCell ref="BA102:BN102"/>
    <mergeCell ref="BO102:CB102"/>
    <mergeCell ref="CC102:CP102"/>
    <mergeCell ref="CQ100:DE100"/>
    <mergeCell ref="A101:AP101"/>
    <mergeCell ref="AR101:AU101"/>
    <mergeCell ref="AV101:AZ101"/>
    <mergeCell ref="BA101:BN101"/>
    <mergeCell ref="BO101:CB101"/>
    <mergeCell ref="CC101:CP101"/>
    <mergeCell ref="CQ101:DE101"/>
    <mergeCell ref="A100:AP100"/>
    <mergeCell ref="AR100:AU100"/>
    <mergeCell ref="AV100:AZ100"/>
    <mergeCell ref="BA100:BN100"/>
    <mergeCell ref="BO100:CB100"/>
    <mergeCell ref="CC100:CP100"/>
    <mergeCell ref="CQ98:DE98"/>
    <mergeCell ref="A99:AP99"/>
    <mergeCell ref="AR99:AU99"/>
    <mergeCell ref="AV99:AZ99"/>
    <mergeCell ref="BA99:BN99"/>
    <mergeCell ref="BO99:CB99"/>
    <mergeCell ref="CC99:CP99"/>
    <mergeCell ref="CQ99:DE99"/>
    <mergeCell ref="A98:AP98"/>
    <mergeCell ref="AR98:AU98"/>
    <mergeCell ref="AV98:AZ98"/>
    <mergeCell ref="BA98:BN98"/>
    <mergeCell ref="BO98:CB98"/>
    <mergeCell ref="CC98:CP98"/>
    <mergeCell ref="CQ96:DE96"/>
    <mergeCell ref="A97:AP97"/>
    <mergeCell ref="AR97:AU97"/>
    <mergeCell ref="AV97:AZ97"/>
    <mergeCell ref="BA97:BN97"/>
    <mergeCell ref="BO97:CB97"/>
    <mergeCell ref="CC97:CP97"/>
    <mergeCell ref="CQ97:DE97"/>
    <mergeCell ref="A96:AP96"/>
    <mergeCell ref="AR96:AU96"/>
    <mergeCell ref="AV96:AZ96"/>
    <mergeCell ref="BA96:BN96"/>
    <mergeCell ref="BO96:CB96"/>
    <mergeCell ref="CC96:CP96"/>
    <mergeCell ref="CQ94:DE94"/>
    <mergeCell ref="A95:AP95"/>
    <mergeCell ref="AR95:AU95"/>
    <mergeCell ref="AV95:AZ95"/>
    <mergeCell ref="BA95:BN95"/>
    <mergeCell ref="BO95:CB95"/>
    <mergeCell ref="CC95:CP95"/>
    <mergeCell ref="CQ95:DE95"/>
    <mergeCell ref="A94:AP94"/>
    <mergeCell ref="AR94:AU94"/>
    <mergeCell ref="AV94:AZ94"/>
    <mergeCell ref="BA94:BN94"/>
    <mergeCell ref="BO94:CB94"/>
    <mergeCell ref="CC94:CP94"/>
    <mergeCell ref="CQ92:DE92"/>
    <mergeCell ref="A93:AP93"/>
    <mergeCell ref="AR93:AU93"/>
    <mergeCell ref="AV93:AZ93"/>
    <mergeCell ref="BA93:BN93"/>
    <mergeCell ref="BO93:CB93"/>
    <mergeCell ref="CC93:CP93"/>
    <mergeCell ref="CQ93:DE93"/>
    <mergeCell ref="A92:AP92"/>
    <mergeCell ref="AR92:AU92"/>
    <mergeCell ref="AV92:AZ92"/>
    <mergeCell ref="BA92:BN92"/>
    <mergeCell ref="BO92:CB92"/>
    <mergeCell ref="CC92:CP92"/>
    <mergeCell ref="CQ89:DE89"/>
    <mergeCell ref="A91:AP91"/>
    <mergeCell ref="AR91:AU91"/>
    <mergeCell ref="AV91:AZ91"/>
    <mergeCell ref="BA91:BN91"/>
    <mergeCell ref="BO91:CB91"/>
    <mergeCell ref="CC91:CP91"/>
    <mergeCell ref="CQ91:DE91"/>
    <mergeCell ref="A89:AP89"/>
    <mergeCell ref="AR89:AU89"/>
    <mergeCell ref="AV89:AZ89"/>
    <mergeCell ref="BA89:BN89"/>
    <mergeCell ref="BO89:CB89"/>
    <mergeCell ref="CC89:CP89"/>
    <mergeCell ref="CQ87:DE87"/>
    <mergeCell ref="A88:AP88"/>
    <mergeCell ref="AR88:AU88"/>
    <mergeCell ref="AV88:AZ88"/>
    <mergeCell ref="BA88:BN88"/>
    <mergeCell ref="BO88:CB88"/>
    <mergeCell ref="CC88:CP88"/>
    <mergeCell ref="CQ88:DE88"/>
    <mergeCell ref="A87:AP87"/>
    <mergeCell ref="AR87:AU87"/>
    <mergeCell ref="AV87:AZ87"/>
    <mergeCell ref="BA87:BN87"/>
    <mergeCell ref="BO87:CB87"/>
    <mergeCell ref="CC87:CP87"/>
    <mergeCell ref="CQ85:DE85"/>
    <mergeCell ref="A86:AP86"/>
    <mergeCell ref="AR86:AU86"/>
    <mergeCell ref="AV86:AZ86"/>
    <mergeCell ref="BA86:BN86"/>
    <mergeCell ref="BO86:CB86"/>
    <mergeCell ref="CC86:CP86"/>
    <mergeCell ref="CQ86:DE86"/>
    <mergeCell ref="A85:AP85"/>
    <mergeCell ref="AR85:AU85"/>
    <mergeCell ref="AV85:AZ85"/>
    <mergeCell ref="BA85:BN85"/>
    <mergeCell ref="BO85:CB85"/>
    <mergeCell ref="CC85:CP85"/>
    <mergeCell ref="CQ83:DE83"/>
    <mergeCell ref="A84:AP84"/>
    <mergeCell ref="AR84:AU84"/>
    <mergeCell ref="AV84:AZ84"/>
    <mergeCell ref="BA84:BN84"/>
    <mergeCell ref="BO84:CB84"/>
    <mergeCell ref="CC84:CP84"/>
    <mergeCell ref="CQ84:DE84"/>
    <mergeCell ref="A83:AP83"/>
    <mergeCell ref="AR83:AU83"/>
    <mergeCell ref="AV83:AZ83"/>
    <mergeCell ref="BA83:BN83"/>
    <mergeCell ref="BO83:CB83"/>
    <mergeCell ref="CC83:CP83"/>
    <mergeCell ref="CQ81:DE81"/>
    <mergeCell ref="A82:AP82"/>
    <mergeCell ref="AR82:AU82"/>
    <mergeCell ref="AV82:AZ82"/>
    <mergeCell ref="BA82:BN82"/>
    <mergeCell ref="BO82:CB82"/>
    <mergeCell ref="CC82:CP82"/>
    <mergeCell ref="CQ82:DE82"/>
    <mergeCell ref="A81:AP81"/>
    <mergeCell ref="AR81:AU81"/>
    <mergeCell ref="AV81:AZ81"/>
    <mergeCell ref="BA81:BN81"/>
    <mergeCell ref="BO81:CB81"/>
    <mergeCell ref="CC81:CP81"/>
    <mergeCell ref="CQ79:DE79"/>
    <mergeCell ref="A80:AP80"/>
    <mergeCell ref="AR80:AU80"/>
    <mergeCell ref="AV80:AZ80"/>
    <mergeCell ref="BA80:BN80"/>
    <mergeCell ref="BO80:CB80"/>
    <mergeCell ref="CC80:CP80"/>
    <mergeCell ref="CQ80:DE80"/>
    <mergeCell ref="A79:AP79"/>
    <mergeCell ref="AR79:AU79"/>
    <mergeCell ref="AV79:AZ79"/>
    <mergeCell ref="BA79:BN79"/>
    <mergeCell ref="BO79:CB79"/>
    <mergeCell ref="CC79:CP79"/>
    <mergeCell ref="CQ77:DE77"/>
    <mergeCell ref="A78:AP78"/>
    <mergeCell ref="AR78:AU78"/>
    <mergeCell ref="AV78:AZ78"/>
    <mergeCell ref="BA78:BN78"/>
    <mergeCell ref="BO78:CB78"/>
    <mergeCell ref="CC78:CP78"/>
    <mergeCell ref="CQ78:DE78"/>
    <mergeCell ref="A77:AP77"/>
    <mergeCell ref="AR77:AU77"/>
    <mergeCell ref="AV77:AZ77"/>
    <mergeCell ref="BA77:BN77"/>
    <mergeCell ref="BO77:CB77"/>
    <mergeCell ref="CC77:CP77"/>
    <mergeCell ref="CQ75:DE75"/>
    <mergeCell ref="A76:AP76"/>
    <mergeCell ref="AR76:AU76"/>
    <mergeCell ref="AV76:AZ76"/>
    <mergeCell ref="BA76:BN76"/>
    <mergeCell ref="BO76:CB76"/>
    <mergeCell ref="CC76:CP76"/>
    <mergeCell ref="CQ76:DE76"/>
    <mergeCell ref="A75:AP75"/>
    <mergeCell ref="AR75:AU75"/>
    <mergeCell ref="AV75:AZ75"/>
    <mergeCell ref="BA75:BN75"/>
    <mergeCell ref="BO75:CB75"/>
    <mergeCell ref="CC75:CP75"/>
    <mergeCell ref="CQ73:DE73"/>
    <mergeCell ref="A74:AP74"/>
    <mergeCell ref="AR74:AU74"/>
    <mergeCell ref="AV74:AZ74"/>
    <mergeCell ref="BA74:BN74"/>
    <mergeCell ref="BO74:CB74"/>
    <mergeCell ref="CC74:CP74"/>
    <mergeCell ref="CQ74:DE74"/>
    <mergeCell ref="A73:AP73"/>
    <mergeCell ref="AR73:AU73"/>
    <mergeCell ref="AV73:AZ73"/>
    <mergeCell ref="BA73:BN73"/>
    <mergeCell ref="BO73:CB73"/>
    <mergeCell ref="CC73:CP73"/>
    <mergeCell ref="CQ71:DE71"/>
    <mergeCell ref="A72:AP72"/>
    <mergeCell ref="AR72:AU72"/>
    <mergeCell ref="AV72:AZ72"/>
    <mergeCell ref="BA72:BN72"/>
    <mergeCell ref="BO72:CB72"/>
    <mergeCell ref="CC72:CP72"/>
    <mergeCell ref="CQ72:DE72"/>
    <mergeCell ref="A71:AP71"/>
    <mergeCell ref="AR71:AU71"/>
    <mergeCell ref="AV71:AZ71"/>
    <mergeCell ref="BA71:BN71"/>
    <mergeCell ref="BO71:CB71"/>
    <mergeCell ref="CC71:CP71"/>
    <mergeCell ref="CQ69:DE69"/>
    <mergeCell ref="A70:AP70"/>
    <mergeCell ref="AR70:AU70"/>
    <mergeCell ref="AV70:AZ70"/>
    <mergeCell ref="BA70:BN70"/>
    <mergeCell ref="BO70:CB70"/>
    <mergeCell ref="CC70:CP70"/>
    <mergeCell ref="CQ70:DE70"/>
    <mergeCell ref="A69:AP69"/>
    <mergeCell ref="AR69:AU69"/>
    <mergeCell ref="AV69:AZ69"/>
    <mergeCell ref="BA69:BN69"/>
    <mergeCell ref="BO69:CB69"/>
    <mergeCell ref="CC69:CP69"/>
    <mergeCell ref="CQ67:DE67"/>
    <mergeCell ref="A68:AP68"/>
    <mergeCell ref="AR68:AU68"/>
    <mergeCell ref="AV68:AZ68"/>
    <mergeCell ref="BA68:BN68"/>
    <mergeCell ref="BO68:CB68"/>
    <mergeCell ref="CC68:CP68"/>
    <mergeCell ref="CQ68:DE68"/>
    <mergeCell ref="A67:AP67"/>
    <mergeCell ref="AR67:AU67"/>
    <mergeCell ref="AV67:AZ67"/>
    <mergeCell ref="BA67:BN67"/>
    <mergeCell ref="BO67:CB67"/>
    <mergeCell ref="CC67:CP67"/>
    <mergeCell ref="CQ65:DE65"/>
    <mergeCell ref="A66:AP66"/>
    <mergeCell ref="AR66:AU66"/>
    <mergeCell ref="AV66:AZ66"/>
    <mergeCell ref="BA66:BN66"/>
    <mergeCell ref="BO66:CB66"/>
    <mergeCell ref="CC66:CP66"/>
    <mergeCell ref="CQ66:DE66"/>
    <mergeCell ref="A65:AP65"/>
    <mergeCell ref="AR65:AU65"/>
    <mergeCell ref="AV65:AZ65"/>
    <mergeCell ref="BA65:BN65"/>
    <mergeCell ref="BO65:CB65"/>
    <mergeCell ref="CC65:CP65"/>
    <mergeCell ref="CQ62:DE62"/>
    <mergeCell ref="A64:AP64"/>
    <mergeCell ref="AR64:AU64"/>
    <mergeCell ref="AV64:AZ64"/>
    <mergeCell ref="BA64:BN64"/>
    <mergeCell ref="BO64:CB64"/>
    <mergeCell ref="CC64:CP64"/>
    <mergeCell ref="CQ64:DE64"/>
    <mergeCell ref="A62:AP62"/>
    <mergeCell ref="AR62:AU62"/>
    <mergeCell ref="AV62:AZ62"/>
    <mergeCell ref="BA62:BN62"/>
    <mergeCell ref="BO62:CB62"/>
    <mergeCell ref="CC62:CP62"/>
    <mergeCell ref="CQ60:DE60"/>
    <mergeCell ref="A61:AP61"/>
    <mergeCell ref="AR61:AU61"/>
    <mergeCell ref="AV61:AZ61"/>
    <mergeCell ref="BA61:BN61"/>
    <mergeCell ref="BO61:CB61"/>
    <mergeCell ref="CC61:CP61"/>
    <mergeCell ref="CQ61:DE61"/>
    <mergeCell ref="A60:AP60"/>
    <mergeCell ref="AR60:AU60"/>
    <mergeCell ref="AV60:AZ60"/>
    <mergeCell ref="BA60:BN60"/>
    <mergeCell ref="BO60:CB60"/>
    <mergeCell ref="CC60:CP60"/>
    <mergeCell ref="CQ58:DE58"/>
    <mergeCell ref="A59:AP59"/>
    <mergeCell ref="AR59:AU59"/>
    <mergeCell ref="AV59:AZ59"/>
    <mergeCell ref="BA59:BN59"/>
    <mergeCell ref="BO59:CB59"/>
    <mergeCell ref="CC59:CP59"/>
    <mergeCell ref="CQ59:DE59"/>
    <mergeCell ref="A58:AP58"/>
    <mergeCell ref="AR58:AU58"/>
    <mergeCell ref="AV58:AZ58"/>
    <mergeCell ref="BA58:BN58"/>
    <mergeCell ref="BO58:CB58"/>
    <mergeCell ref="CC58:CP58"/>
    <mergeCell ref="CQ56:DE56"/>
    <mergeCell ref="A57:AP57"/>
    <mergeCell ref="AR57:AU57"/>
    <mergeCell ref="AV57:AZ57"/>
    <mergeCell ref="BA57:BN57"/>
    <mergeCell ref="BO57:CB57"/>
    <mergeCell ref="CC57:CP57"/>
    <mergeCell ref="CQ57:DE57"/>
    <mergeCell ref="A56:AP56"/>
    <mergeCell ref="AR56:AU56"/>
    <mergeCell ref="AV56:AZ56"/>
    <mergeCell ref="BA56:BN56"/>
    <mergeCell ref="BO56:CB56"/>
    <mergeCell ref="CC56:CP56"/>
    <mergeCell ref="CQ54:DE54"/>
    <mergeCell ref="A55:AP55"/>
    <mergeCell ref="AR55:AU55"/>
    <mergeCell ref="AV55:AZ55"/>
    <mergeCell ref="BA55:BN55"/>
    <mergeCell ref="BO55:CB55"/>
    <mergeCell ref="CC55:CP55"/>
    <mergeCell ref="CQ55:DE55"/>
    <mergeCell ref="A54:AP54"/>
    <mergeCell ref="AR54:AU54"/>
    <mergeCell ref="AV54:AZ54"/>
    <mergeCell ref="BA54:BN54"/>
    <mergeCell ref="BO54:CB54"/>
    <mergeCell ref="CC54:CP54"/>
    <mergeCell ref="CQ52:DE52"/>
    <mergeCell ref="A53:AP53"/>
    <mergeCell ref="AR53:AU53"/>
    <mergeCell ref="AV53:AZ53"/>
    <mergeCell ref="BA53:BN53"/>
    <mergeCell ref="BO53:CB53"/>
    <mergeCell ref="CC53:CP53"/>
    <mergeCell ref="CQ53:DE53"/>
    <mergeCell ref="A52:AP52"/>
    <mergeCell ref="AR52:AU52"/>
    <mergeCell ref="AV52:AZ52"/>
    <mergeCell ref="BA52:BN52"/>
    <mergeCell ref="BO52:CB52"/>
    <mergeCell ref="CC52:CP52"/>
    <mergeCell ref="CQ50:DE50"/>
    <mergeCell ref="A51:AP51"/>
    <mergeCell ref="AR51:AU51"/>
    <mergeCell ref="AV51:AZ51"/>
    <mergeCell ref="BA51:BN51"/>
    <mergeCell ref="BO51:CB51"/>
    <mergeCell ref="CC51:CP51"/>
    <mergeCell ref="CQ51:DE51"/>
    <mergeCell ref="A50:AP50"/>
    <mergeCell ref="AR50:AU50"/>
    <mergeCell ref="AV50:AZ50"/>
    <mergeCell ref="BA50:BN50"/>
    <mergeCell ref="BO50:CB50"/>
    <mergeCell ref="CC50:CP50"/>
    <mergeCell ref="CQ48:DE48"/>
    <mergeCell ref="A49:AP49"/>
    <mergeCell ref="AR49:AU49"/>
    <mergeCell ref="AV49:AZ49"/>
    <mergeCell ref="BA49:BN49"/>
    <mergeCell ref="BO49:CB49"/>
    <mergeCell ref="CC49:CP49"/>
    <mergeCell ref="CQ49:DE49"/>
    <mergeCell ref="A48:AP48"/>
    <mergeCell ref="AR48:AU48"/>
    <mergeCell ref="AV48:AZ48"/>
    <mergeCell ref="BA48:BN48"/>
    <mergeCell ref="BO48:CB48"/>
    <mergeCell ref="CC48:CP48"/>
    <mergeCell ref="CQ46:DE46"/>
    <mergeCell ref="A47:AP47"/>
    <mergeCell ref="AR47:AU47"/>
    <mergeCell ref="AV47:AZ47"/>
    <mergeCell ref="BA47:BN47"/>
    <mergeCell ref="BO47:CB47"/>
    <mergeCell ref="CC47:CP47"/>
    <mergeCell ref="CQ47:DE47"/>
    <mergeCell ref="A46:AP46"/>
    <mergeCell ref="AR46:AU46"/>
    <mergeCell ref="AV46:AZ46"/>
    <mergeCell ref="BA46:BN46"/>
    <mergeCell ref="BO46:CB46"/>
    <mergeCell ref="CC46:CP46"/>
    <mergeCell ref="CQ44:DE44"/>
    <mergeCell ref="A45:AP45"/>
    <mergeCell ref="AR45:AU45"/>
    <mergeCell ref="AV45:AZ45"/>
    <mergeCell ref="BA45:BN45"/>
    <mergeCell ref="BO45:CB45"/>
    <mergeCell ref="CC45:CP45"/>
    <mergeCell ref="CQ45:DE45"/>
    <mergeCell ref="A44:AP44"/>
    <mergeCell ref="AR44:AU44"/>
    <mergeCell ref="AV44:AZ44"/>
    <mergeCell ref="BA44:BN44"/>
    <mergeCell ref="BO44:CB44"/>
    <mergeCell ref="CC44:CP44"/>
    <mergeCell ref="CQ42:DE42"/>
    <mergeCell ref="A43:AP43"/>
    <mergeCell ref="AR43:AU43"/>
    <mergeCell ref="AV43:AZ43"/>
    <mergeCell ref="BA43:BN43"/>
    <mergeCell ref="BO43:CB43"/>
    <mergeCell ref="CC43:CP43"/>
    <mergeCell ref="CQ43:DE43"/>
    <mergeCell ref="A42:AP42"/>
    <mergeCell ref="AR42:AU42"/>
    <mergeCell ref="AV42:AZ42"/>
    <mergeCell ref="BA42:BN42"/>
    <mergeCell ref="BO42:CB42"/>
    <mergeCell ref="CC42:CP42"/>
    <mergeCell ref="CQ40:DE40"/>
    <mergeCell ref="A41:AP41"/>
    <mergeCell ref="AR41:AU41"/>
    <mergeCell ref="AV41:AZ41"/>
    <mergeCell ref="BA41:BN41"/>
    <mergeCell ref="BO41:CB41"/>
    <mergeCell ref="CC41:CP41"/>
    <mergeCell ref="CQ41:DE41"/>
    <mergeCell ref="A40:AP40"/>
    <mergeCell ref="AR40:AU40"/>
    <mergeCell ref="AV40:AZ40"/>
    <mergeCell ref="BA40:BN40"/>
    <mergeCell ref="BO40:CB40"/>
    <mergeCell ref="CC40:CP40"/>
    <mergeCell ref="CQ38:DE38"/>
    <mergeCell ref="A39:AP39"/>
    <mergeCell ref="AR39:AU39"/>
    <mergeCell ref="AV39:AZ39"/>
    <mergeCell ref="BA39:BN39"/>
    <mergeCell ref="BO39:CB39"/>
    <mergeCell ref="CC39:CP39"/>
    <mergeCell ref="CQ39:DE39"/>
    <mergeCell ref="A38:AP38"/>
    <mergeCell ref="AR38:AU38"/>
    <mergeCell ref="AV38:AZ38"/>
    <mergeCell ref="BA38:BN38"/>
    <mergeCell ref="BO38:CB38"/>
    <mergeCell ref="CC38:CP38"/>
    <mergeCell ref="CQ36:DE36"/>
    <mergeCell ref="A37:AP37"/>
    <mergeCell ref="AR37:AU37"/>
    <mergeCell ref="AV37:AZ37"/>
    <mergeCell ref="BA37:BN37"/>
    <mergeCell ref="BO37:CB37"/>
    <mergeCell ref="CC37:CP37"/>
    <mergeCell ref="CQ37:DE37"/>
    <mergeCell ref="A36:AP36"/>
    <mergeCell ref="AR36:AU36"/>
    <mergeCell ref="AV36:AZ36"/>
    <mergeCell ref="BA36:BN36"/>
    <mergeCell ref="BO36:CB36"/>
    <mergeCell ref="CC36:CP36"/>
    <mergeCell ref="CQ33:DE33"/>
    <mergeCell ref="A34:AP34"/>
    <mergeCell ref="AR34:AU34"/>
    <mergeCell ref="AV34:AZ34"/>
    <mergeCell ref="BA34:BN34"/>
    <mergeCell ref="BO34:CB34"/>
    <mergeCell ref="CC34:CP34"/>
    <mergeCell ref="CQ34:DE34"/>
    <mergeCell ref="A33:AP33"/>
    <mergeCell ref="AR33:AU33"/>
    <mergeCell ref="AV33:AZ33"/>
    <mergeCell ref="BA33:BN33"/>
    <mergeCell ref="BO33:CB33"/>
    <mergeCell ref="CC33:CP33"/>
    <mergeCell ref="CQ31:DE31"/>
    <mergeCell ref="A32:AP32"/>
    <mergeCell ref="AR32:AU32"/>
    <mergeCell ref="AV32:AZ32"/>
    <mergeCell ref="BA32:BN32"/>
    <mergeCell ref="BO32:CB32"/>
    <mergeCell ref="CC32:CP32"/>
    <mergeCell ref="CQ32:DE32"/>
    <mergeCell ref="A31:AP31"/>
    <mergeCell ref="AR31:AU31"/>
    <mergeCell ref="AV31:AZ31"/>
    <mergeCell ref="BA31:BN31"/>
    <mergeCell ref="BO31:CB31"/>
    <mergeCell ref="CC31:CP31"/>
    <mergeCell ref="CQ29:DE29"/>
    <mergeCell ref="A30:AP30"/>
    <mergeCell ref="AR30:AU30"/>
    <mergeCell ref="AV30:AZ30"/>
    <mergeCell ref="BA30:BN30"/>
    <mergeCell ref="BO30:CB30"/>
    <mergeCell ref="CC30:CP30"/>
    <mergeCell ref="CQ30:DE30"/>
    <mergeCell ref="A29:AP29"/>
    <mergeCell ref="AR29:AU29"/>
    <mergeCell ref="AV29:AZ29"/>
    <mergeCell ref="BA29:BN29"/>
    <mergeCell ref="BO29:CB29"/>
    <mergeCell ref="CC29:CP29"/>
    <mergeCell ref="CQ27:DE27"/>
    <mergeCell ref="A28:AP28"/>
    <mergeCell ref="AR28:AU28"/>
    <mergeCell ref="AV28:AZ28"/>
    <mergeCell ref="BA28:BN28"/>
    <mergeCell ref="BO28:CB28"/>
    <mergeCell ref="CC28:CP28"/>
    <mergeCell ref="CQ28:DE28"/>
    <mergeCell ref="A27:AP27"/>
    <mergeCell ref="AR27:AU27"/>
    <mergeCell ref="AV27:AZ27"/>
    <mergeCell ref="BA27:BN27"/>
    <mergeCell ref="BO27:CB27"/>
    <mergeCell ref="CC27:CP27"/>
    <mergeCell ref="CQ25:DE25"/>
    <mergeCell ref="A26:AP26"/>
    <mergeCell ref="AR26:AU26"/>
    <mergeCell ref="AV26:AZ26"/>
    <mergeCell ref="BA26:BN26"/>
    <mergeCell ref="BO26:CB26"/>
    <mergeCell ref="CC26:CP26"/>
    <mergeCell ref="CQ26:DE26"/>
    <mergeCell ref="A25:AP25"/>
    <mergeCell ref="AR25:AU25"/>
    <mergeCell ref="AV25:AZ25"/>
    <mergeCell ref="BA25:BN25"/>
    <mergeCell ref="BO25:CB25"/>
    <mergeCell ref="CC25:CP25"/>
    <mergeCell ref="CQ23:DE23"/>
    <mergeCell ref="A24:AP24"/>
    <mergeCell ref="AR24:AU24"/>
    <mergeCell ref="AV24:AZ24"/>
    <mergeCell ref="BA24:BN24"/>
    <mergeCell ref="BO24:CB24"/>
    <mergeCell ref="CC24:CP24"/>
    <mergeCell ref="CQ24:DE24"/>
    <mergeCell ref="A23:AP23"/>
    <mergeCell ref="AR23:AU23"/>
    <mergeCell ref="AV23:AZ23"/>
    <mergeCell ref="BA23:BN23"/>
    <mergeCell ref="BO23:CB23"/>
    <mergeCell ref="CC23:CP23"/>
    <mergeCell ref="CQ21:DE21"/>
    <mergeCell ref="A22:AP22"/>
    <mergeCell ref="AR22:AU22"/>
    <mergeCell ref="AV22:AZ22"/>
    <mergeCell ref="BA22:BN22"/>
    <mergeCell ref="BO22:CB22"/>
    <mergeCell ref="CC22:CP22"/>
    <mergeCell ref="CQ22:DE22"/>
    <mergeCell ref="A21:AP21"/>
    <mergeCell ref="AR21:AU21"/>
    <mergeCell ref="AV21:AZ21"/>
    <mergeCell ref="BA21:BN21"/>
    <mergeCell ref="BO21:CB21"/>
    <mergeCell ref="CC21:CP21"/>
    <mergeCell ref="CQ19:DE19"/>
    <mergeCell ref="A20:AP20"/>
    <mergeCell ref="AR20:AU20"/>
    <mergeCell ref="AV20:AZ20"/>
    <mergeCell ref="BA20:BN20"/>
    <mergeCell ref="BO20:CB20"/>
    <mergeCell ref="CC20:CP20"/>
    <mergeCell ref="CQ20:DE20"/>
    <mergeCell ref="A19:AP19"/>
    <mergeCell ref="AR19:AU19"/>
    <mergeCell ref="AV19:AZ19"/>
    <mergeCell ref="BA19:BN19"/>
    <mergeCell ref="BO19:CB19"/>
    <mergeCell ref="CC19:CP19"/>
    <mergeCell ref="CQ17:DE17"/>
    <mergeCell ref="A18:AP18"/>
    <mergeCell ref="AR18:AU18"/>
    <mergeCell ref="AV18:AZ18"/>
    <mergeCell ref="BA18:BN18"/>
    <mergeCell ref="BO18:CB18"/>
    <mergeCell ref="CQ18:DE18"/>
    <mergeCell ref="A17:AP17"/>
    <mergeCell ref="AR17:AU17"/>
    <mergeCell ref="AV17:AZ17"/>
    <mergeCell ref="BA17:BN17"/>
    <mergeCell ref="BO17:CB17"/>
    <mergeCell ref="CC17:CP17"/>
    <mergeCell ref="CQ15:DE15"/>
    <mergeCell ref="A16:AP16"/>
    <mergeCell ref="AR16:AU16"/>
    <mergeCell ref="AV16:AZ16"/>
    <mergeCell ref="BA16:BN16"/>
    <mergeCell ref="BO16:CB16"/>
    <mergeCell ref="CC16:CP16"/>
    <mergeCell ref="CQ16:DE16"/>
    <mergeCell ref="A15:AP15"/>
    <mergeCell ref="AR15:AU15"/>
    <mergeCell ref="CQ143:DE143"/>
    <mergeCell ref="A143:AZ143"/>
    <mergeCell ref="BA143:BN143"/>
    <mergeCell ref="BO143:CB143"/>
    <mergeCell ref="CC143:CP143"/>
    <mergeCell ref="BU129:CC129"/>
    <mergeCell ref="AV14:AZ14"/>
    <mergeCell ref="BA14:BN14"/>
    <mergeCell ref="BO14:CB14"/>
    <mergeCell ref="BU128:CC128"/>
    <mergeCell ref="L128:T128"/>
    <mergeCell ref="AV15:AZ15"/>
    <mergeCell ref="BA15:BN15"/>
    <mergeCell ref="BO15:CB15"/>
    <mergeCell ref="CC15:CP15"/>
    <mergeCell ref="CC18:CP18"/>
    <mergeCell ref="V131:AU131"/>
    <mergeCell ref="V132:AU132"/>
    <mergeCell ref="V128:AU128"/>
    <mergeCell ref="V129:AU129"/>
    <mergeCell ref="L129:T129"/>
    <mergeCell ref="A14:AP14"/>
    <mergeCell ref="AR14:AU14"/>
    <mergeCell ref="CK136:DD136"/>
    <mergeCell ref="I138:T138"/>
    <mergeCell ref="V138:AD138"/>
    <mergeCell ref="AF138:AX138"/>
    <mergeCell ref="AZ138:BN138"/>
    <mergeCell ref="BU133:DD133"/>
    <mergeCell ref="BU134:DD134"/>
    <mergeCell ref="BN135:BY135"/>
    <mergeCell ref="CA135:CI135"/>
    <mergeCell ref="CK135:DD135"/>
    <mergeCell ref="B141:C141"/>
    <mergeCell ref="E141:N141"/>
    <mergeCell ref="P141:Q141"/>
    <mergeCell ref="R141:T141"/>
    <mergeCell ref="BN136:BY136"/>
    <mergeCell ref="CA136:CI136"/>
    <mergeCell ref="V7:CJ7"/>
    <mergeCell ref="CU2:DE2"/>
    <mergeCell ref="CU3:DE3"/>
    <mergeCell ref="AI4:AK4"/>
    <mergeCell ref="AL4:AX4"/>
    <mergeCell ref="AZ4:BA4"/>
    <mergeCell ref="BB4:BD4"/>
    <mergeCell ref="CU4:DE4"/>
    <mergeCell ref="CU11:DE11"/>
    <mergeCell ref="CU5:DE5"/>
    <mergeCell ref="CU6:DE6"/>
    <mergeCell ref="CU7:DE7"/>
    <mergeCell ref="CC14:CP14"/>
    <mergeCell ref="CQ14:DE14"/>
    <mergeCell ref="CU8:DE8"/>
    <mergeCell ref="CU9:DE9"/>
    <mergeCell ref="CU10:DE10"/>
    <mergeCell ref="V6:CJ6"/>
    <mergeCell ref="AZ139:BN139"/>
    <mergeCell ref="V8:CJ8"/>
    <mergeCell ref="V9:CJ10"/>
    <mergeCell ref="I139:T139"/>
    <mergeCell ref="V139:AD139"/>
    <mergeCell ref="AF139:AX139"/>
    <mergeCell ref="CE128:DD128"/>
    <mergeCell ref="CE129:DD129"/>
    <mergeCell ref="L131:T131"/>
    <mergeCell ref="L132:T132"/>
  </mergeCells>
  <printOptions/>
  <pageMargins left="0.5905511811023623" right="0.3937007874015748" top="0.38" bottom="0.39" header="0.1968503937007874" footer="0.1968503937007874"/>
  <pageSetup horizontalDpi="600" verticalDpi="600" orientation="landscape" paperSize="9" r:id="rId2"/>
  <rowBreaks count="4" manualBreakCount="4">
    <brk id="34" max="108" man="1"/>
    <brk id="62" max="108" man="1"/>
    <brk id="89" max="108" man="1"/>
    <brk id="112" max="10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31"/>
  <sheetViews>
    <sheetView showGridLines="0" showRowColHeaders="0" zoomScalePageLayoutView="0" workbookViewId="0" topLeftCell="B1">
      <selection activeCell="D5" sqref="D5"/>
    </sheetView>
  </sheetViews>
  <sheetFormatPr defaultColWidth="9.00390625" defaultRowHeight="12.75"/>
  <cols>
    <col min="1" max="1" width="82.25390625" style="0" hidden="1" customWidth="1"/>
    <col min="2" max="2" width="18.375" style="0" customWidth="1"/>
    <col min="4" max="4" width="24.00390625" style="0" customWidth="1"/>
    <col min="6" max="6" width="6.75390625" style="0" customWidth="1"/>
    <col min="7" max="7" width="4.125" style="0" customWidth="1"/>
    <col min="8" max="8" width="4.75390625" style="0" customWidth="1"/>
    <col min="10" max="10" width="52.625" style="0" customWidth="1"/>
  </cols>
  <sheetData>
    <row r="1" ht="12.75">
      <c r="A1" t="s">
        <v>57</v>
      </c>
    </row>
    <row r="2" ht="12.75">
      <c r="A2" t="s">
        <v>79</v>
      </c>
    </row>
    <row r="3" ht="12.75">
      <c r="A3" t="s">
        <v>58</v>
      </c>
    </row>
    <row r="4" spans="1:5" ht="12.75">
      <c r="A4" t="s">
        <v>59</v>
      </c>
      <c r="C4" s="15" t="s">
        <v>41</v>
      </c>
      <c r="D4" s="16" t="s">
        <v>42</v>
      </c>
      <c r="E4" s="17" t="str">
        <f>CONCATENATE(D4,321,IF(МФПРД=5,"Y",IF(МФПРД=4,"Q",IF(МФПРД=3,"M"))),"02",".TXT")</f>
        <v>C:\321Y02.TXT</v>
      </c>
    </row>
    <row r="5" spans="1:4" ht="12.75">
      <c r="A5" t="s">
        <v>60</v>
      </c>
      <c r="C5" s="15" t="s">
        <v>43</v>
      </c>
      <c r="D5" s="19">
        <v>5</v>
      </c>
    </row>
    <row r="6" spans="1:4" ht="12.75">
      <c r="A6" t="s">
        <v>61</v>
      </c>
      <c r="C6" s="15" t="s">
        <v>44</v>
      </c>
      <c r="D6" s="18">
        <v>40909</v>
      </c>
    </row>
    <row r="7" spans="1:4" ht="12.75">
      <c r="A7" t="s">
        <v>62</v>
      </c>
      <c r="C7" s="15" t="s">
        <v>45</v>
      </c>
      <c r="D7" s="34">
        <f>CGLAVA</f>
        <v>0</v>
      </c>
    </row>
    <row r="8" spans="1:4" ht="12.75">
      <c r="A8" t="s">
        <v>63</v>
      </c>
      <c r="C8" s="15" t="s">
        <v>46</v>
      </c>
      <c r="D8" s="34" t="str">
        <f>BDIR</f>
        <v>Фролова Е.И.</v>
      </c>
    </row>
    <row r="9" spans="1:4" ht="12.75">
      <c r="A9" t="s">
        <v>64</v>
      </c>
      <c r="C9" s="15" t="s">
        <v>83</v>
      </c>
      <c r="D9" s="34">
        <f>BACC</f>
        <v>0</v>
      </c>
    </row>
    <row r="10" spans="1:4" ht="12.75">
      <c r="A10" t="s">
        <v>65</v>
      </c>
      <c r="C10" s="15" t="s">
        <v>47</v>
      </c>
      <c r="D10" s="34">
        <f>Отчет!BU133</f>
        <v>0</v>
      </c>
    </row>
    <row r="11" spans="1:4" ht="12.75">
      <c r="A11" t="s">
        <v>66</v>
      </c>
      <c r="C11" s="15" t="s">
        <v>46</v>
      </c>
      <c r="D11" s="34">
        <f>Отчет!CK135</f>
        <v>0</v>
      </c>
    </row>
    <row r="12" spans="1:4" ht="12.75">
      <c r="A12" t="s">
        <v>82</v>
      </c>
      <c r="C12" s="15" t="s">
        <v>48</v>
      </c>
      <c r="D12" s="34">
        <f>Отчет!BN135</f>
        <v>0</v>
      </c>
    </row>
    <row r="13" spans="1:4" ht="12.75">
      <c r="A13" t="s">
        <v>67</v>
      </c>
      <c r="C13" s="15" t="s">
        <v>49</v>
      </c>
      <c r="D13" s="34">
        <f>Отчет!AF138</f>
        <v>0</v>
      </c>
    </row>
    <row r="14" spans="1:4" ht="12.75">
      <c r="A14" t="s">
        <v>81</v>
      </c>
      <c r="C14" s="15" t="s">
        <v>48</v>
      </c>
      <c r="D14" s="34">
        <f>Отчет!I138</f>
        <v>0</v>
      </c>
    </row>
    <row r="15" spans="1:10" ht="12.75">
      <c r="A15" t="s">
        <v>68</v>
      </c>
      <c r="C15" s="15" t="s">
        <v>50</v>
      </c>
      <c r="D15" s="34">
        <f>Отчет!AZ138</f>
        <v>0</v>
      </c>
      <c r="F15" s="107" t="s">
        <v>51</v>
      </c>
      <c r="G15" s="107"/>
      <c r="H15" s="107"/>
      <c r="I15" s="107"/>
      <c r="J15" s="107"/>
    </row>
    <row r="16" spans="1:10" ht="12.75">
      <c r="A16" t="s">
        <v>63</v>
      </c>
      <c r="F16" s="20" t="s">
        <v>52</v>
      </c>
      <c r="G16" s="21"/>
      <c r="H16" s="21"/>
      <c r="I16" s="21"/>
      <c r="J16" s="21"/>
    </row>
    <row r="17" spans="1:10" ht="15">
      <c r="A17" t="s">
        <v>69</v>
      </c>
      <c r="F17" s="22"/>
      <c r="G17" s="22"/>
      <c r="H17" s="22"/>
      <c r="I17" s="22"/>
      <c r="J17" s="23"/>
    </row>
    <row r="18" spans="1:10" ht="14.25" customHeight="1" thickBot="1">
      <c r="A18" t="s">
        <v>58</v>
      </c>
      <c r="F18" s="22"/>
      <c r="G18" s="22"/>
      <c r="H18" s="22"/>
      <c r="I18" s="24"/>
      <c r="J18" s="25" t="s">
        <v>53</v>
      </c>
    </row>
    <row r="19" spans="1:10" ht="14.25">
      <c r="A19" t="s">
        <v>70</v>
      </c>
      <c r="F19" s="26"/>
      <c r="G19" s="26"/>
      <c r="H19" s="26"/>
      <c r="I19" s="27"/>
      <c r="J19" s="28"/>
    </row>
    <row r="20" spans="1:10" ht="14.25" customHeight="1" thickBot="1">
      <c r="A20" t="s">
        <v>84</v>
      </c>
      <c r="F20" s="26"/>
      <c r="G20" s="26"/>
      <c r="H20" s="29"/>
      <c r="I20" s="30"/>
      <c r="J20" s="25" t="s">
        <v>54</v>
      </c>
    </row>
    <row r="21" spans="1:10" ht="66" customHeight="1" thickBot="1">
      <c r="A21" t="s">
        <v>71</v>
      </c>
      <c r="F21" s="31"/>
      <c r="G21" s="29"/>
      <c r="H21" s="32"/>
      <c r="I21" s="32"/>
      <c r="J21" s="33" t="s">
        <v>55</v>
      </c>
    </row>
    <row r="22" spans="1:10" ht="30" customHeight="1" thickBot="1">
      <c r="A22" t="s">
        <v>72</v>
      </c>
      <c r="F22" s="29"/>
      <c r="G22" s="32"/>
      <c r="H22" s="32"/>
      <c r="I22" s="32"/>
      <c r="J22" s="33" t="s">
        <v>56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  <row r="27" ht="12.75">
      <c r="A27" t="s">
        <v>63</v>
      </c>
    </row>
    <row r="28" ht="12.75">
      <c r="A28" t="s">
        <v>77</v>
      </c>
    </row>
    <row r="29" ht="12.75">
      <c r="A29" t="s">
        <v>80</v>
      </c>
    </row>
    <row r="30" ht="12.75">
      <c r="A30" t="s">
        <v>63</v>
      </c>
    </row>
    <row r="31" ht="12.75">
      <c r="A31" t="s">
        <v>78</v>
      </c>
    </row>
  </sheetData>
  <sheetProtection/>
  <mergeCells count="1">
    <mergeCell ref="F15:J15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B1:G34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2" max="2" width="37.125" style="0" customWidth="1"/>
    <col min="3" max="3" width="14.25390625" style="0" customWidth="1"/>
    <col min="4" max="4" width="54.25390625" style="0" customWidth="1"/>
    <col min="7" max="7" width="12.375" style="0" customWidth="1"/>
  </cols>
  <sheetData>
    <row r="1" spans="2:4" ht="12.75">
      <c r="B1" s="108" t="s">
        <v>87</v>
      </c>
      <c r="C1" s="108"/>
      <c r="D1" s="108"/>
    </row>
    <row r="2" spans="2:7" ht="12.75">
      <c r="B2" s="37" t="s">
        <v>88</v>
      </c>
      <c r="C2" s="37" t="s">
        <v>89</v>
      </c>
      <c r="D2" s="41" t="s">
        <v>130</v>
      </c>
      <c r="F2" t="s">
        <v>131</v>
      </c>
      <c r="G2" s="46">
        <f ca="1">TODAY()</f>
        <v>42112</v>
      </c>
    </row>
    <row r="3" spans="2:7" ht="12.75">
      <c r="B3" s="38" t="s">
        <v>90</v>
      </c>
      <c r="C3" s="42"/>
      <c r="D3" s="45" t="s">
        <v>42</v>
      </c>
      <c r="F3" t="s">
        <v>132</v>
      </c>
      <c r="G3" s="47">
        <f>YEAR(G2)</f>
        <v>2015</v>
      </c>
    </row>
    <row r="4" spans="2:7" ht="12.75">
      <c r="B4" s="38" t="s">
        <v>91</v>
      </c>
      <c r="C4" s="42"/>
      <c r="D4" s="45" t="s">
        <v>280</v>
      </c>
      <c r="F4" t="s">
        <v>133</v>
      </c>
      <c r="G4" s="47" t="str">
        <f>IF(LEN(MONTH(G2))&lt;2,CONCATENATE(0,MONTH(G2)),MONTH(G2))</f>
        <v>04</v>
      </c>
    </row>
    <row r="5" spans="2:7" ht="12.75">
      <c r="B5" s="38" t="s">
        <v>92</v>
      </c>
      <c r="C5" s="42" t="s">
        <v>93</v>
      </c>
      <c r="D5" s="49" t="str">
        <f>D4&amp;"_"&amp;D6&amp;"_"&amp;D7&amp;"_"&amp;D8&amp;D9&amp;"_"&amp;G3&amp;G4&amp;G5&amp;"_"&amp;D13</f>
        <v>NO_BOUCHR7___3116002362_20150418_61796853693</v>
      </c>
      <c r="F5" t="s">
        <v>134</v>
      </c>
      <c r="G5" s="47">
        <f>IF(LEN(DAY(G2))&lt;2,CONCATENATE(0,DAY(G2)),DAY(G2))</f>
        <v>18</v>
      </c>
    </row>
    <row r="6" spans="2:4" ht="25.5">
      <c r="B6" s="38" t="s">
        <v>94</v>
      </c>
      <c r="C6" s="42"/>
      <c r="D6" s="49"/>
    </row>
    <row r="7" spans="2:4" ht="38.25">
      <c r="B7" s="38" t="s">
        <v>95</v>
      </c>
      <c r="C7" s="42"/>
      <c r="D7" s="49"/>
    </row>
    <row r="8" spans="2:4" ht="12.75">
      <c r="B8" s="39" t="s">
        <v>96</v>
      </c>
      <c r="C8" s="42" t="s">
        <v>97</v>
      </c>
      <c r="D8" s="50" t="s">
        <v>532</v>
      </c>
    </row>
    <row r="9" spans="2:4" ht="12.75">
      <c r="B9" s="39" t="s">
        <v>98</v>
      </c>
      <c r="C9" s="42" t="s">
        <v>98</v>
      </c>
      <c r="D9" s="50"/>
    </row>
    <row r="10" spans="2:4" ht="12.75">
      <c r="B10" s="39" t="s">
        <v>99</v>
      </c>
      <c r="C10" s="42" t="s">
        <v>100</v>
      </c>
      <c r="D10" s="49"/>
    </row>
    <row r="11" spans="2:4" ht="25.5">
      <c r="B11" s="40" t="s">
        <v>101</v>
      </c>
      <c r="C11" s="43" t="s">
        <v>102</v>
      </c>
      <c r="D11" s="49"/>
    </row>
    <row r="12" spans="2:4" ht="25.5">
      <c r="B12" s="40" t="s">
        <v>103</v>
      </c>
      <c r="C12" s="43" t="s">
        <v>104</v>
      </c>
      <c r="D12" s="49"/>
    </row>
    <row r="13" spans="2:4" ht="12.75">
      <c r="B13" s="38" t="s">
        <v>105</v>
      </c>
      <c r="C13" s="44"/>
      <c r="D13" s="50">
        <f ca="1">ROUND(RAND()*100000000000,0)</f>
        <v>61796853693</v>
      </c>
    </row>
    <row r="14" spans="2:4" ht="12.75">
      <c r="B14" s="38" t="s">
        <v>106</v>
      </c>
      <c r="C14" s="42" t="s">
        <v>107</v>
      </c>
      <c r="D14" s="50" t="s">
        <v>135</v>
      </c>
    </row>
    <row r="15" spans="2:4" ht="12.75">
      <c r="B15" s="38" t="s">
        <v>108</v>
      </c>
      <c r="C15" s="42" t="s">
        <v>109</v>
      </c>
      <c r="D15" s="50" t="s">
        <v>136</v>
      </c>
    </row>
    <row r="16" spans="2:4" ht="12.75">
      <c r="B16" s="38" t="s">
        <v>110</v>
      </c>
      <c r="C16" s="42" t="s">
        <v>111</v>
      </c>
      <c r="D16" s="50" t="s">
        <v>33</v>
      </c>
    </row>
    <row r="17" spans="2:4" ht="12.75">
      <c r="B17" s="38" t="s">
        <v>112</v>
      </c>
      <c r="C17" s="42" t="s">
        <v>113</v>
      </c>
      <c r="D17" s="51" t="str">
        <f>G5&amp;"."&amp;G4&amp;"."&amp;G3</f>
        <v>18.04.2015</v>
      </c>
    </row>
    <row r="18" spans="2:4" ht="25.5">
      <c r="B18" s="38" t="s">
        <v>114</v>
      </c>
      <c r="C18" s="42"/>
      <c r="D18" s="45" t="s">
        <v>137</v>
      </c>
    </row>
    <row r="19" spans="2:4" ht="12.75">
      <c r="B19" s="38" t="s">
        <v>115</v>
      </c>
      <c r="C19" s="42" t="s">
        <v>116</v>
      </c>
      <c r="D19" s="45" t="s">
        <v>530</v>
      </c>
    </row>
    <row r="20" spans="2:5" ht="12.75">
      <c r="B20" s="38" t="s">
        <v>117</v>
      </c>
      <c r="C20" s="66" t="s">
        <v>118</v>
      </c>
      <c r="D20" s="45" t="s">
        <v>137</v>
      </c>
      <c r="E20" s="48" t="s">
        <v>138</v>
      </c>
    </row>
    <row r="21" spans="2:4" ht="12.75">
      <c r="B21" s="38" t="s">
        <v>119</v>
      </c>
      <c r="C21" s="42"/>
      <c r="D21" s="50" t="s">
        <v>533</v>
      </c>
    </row>
    <row r="22" spans="2:4" ht="12.75">
      <c r="B22" s="38" t="s">
        <v>120</v>
      </c>
      <c r="C22" s="42"/>
      <c r="D22" s="50" t="s">
        <v>534</v>
      </c>
    </row>
    <row r="23" spans="2:4" ht="12.75">
      <c r="B23" s="38" t="s">
        <v>121</v>
      </c>
      <c r="C23" s="42"/>
      <c r="D23" s="50" t="s">
        <v>535</v>
      </c>
    </row>
    <row r="24" spans="2:4" ht="12.75">
      <c r="B24" s="38" t="s">
        <v>122</v>
      </c>
      <c r="C24" s="42"/>
      <c r="D24" s="50"/>
    </row>
    <row r="25" spans="2:4" ht="12.75">
      <c r="B25" s="38" t="s">
        <v>123</v>
      </c>
      <c r="C25" s="42"/>
      <c r="D25" s="50"/>
    </row>
    <row r="26" spans="2:4" ht="25.5">
      <c r="B26" s="38" t="s">
        <v>124</v>
      </c>
      <c r="C26" s="42"/>
      <c r="D26" s="50"/>
    </row>
    <row r="27" spans="2:4" ht="12.75">
      <c r="B27" s="38" t="s">
        <v>125</v>
      </c>
      <c r="C27" s="42"/>
      <c r="D27" s="50"/>
    </row>
    <row r="28" spans="2:4" ht="25.5">
      <c r="B28" s="38" t="s">
        <v>126</v>
      </c>
      <c r="C28" s="42"/>
      <c r="D28" s="50"/>
    </row>
    <row r="29" spans="2:4" ht="25.5">
      <c r="B29" s="38" t="s">
        <v>127</v>
      </c>
      <c r="C29" s="42"/>
      <c r="D29" s="50"/>
    </row>
    <row r="30" spans="2:4" ht="12.75">
      <c r="B30" s="38" t="s">
        <v>128</v>
      </c>
      <c r="C30" s="42"/>
      <c r="D30" s="50"/>
    </row>
    <row r="31" spans="2:4" ht="25.5">
      <c r="B31" s="38" t="s">
        <v>279</v>
      </c>
      <c r="C31" s="42" t="s">
        <v>129</v>
      </c>
      <c r="D31" s="50" t="s">
        <v>531</v>
      </c>
    </row>
    <row r="33" ht="13.5" thickBot="1">
      <c r="B33" s="52" t="s">
        <v>139</v>
      </c>
    </row>
    <row r="34" spans="2:4" ht="17.25" customHeight="1" thickBot="1">
      <c r="B34" s="63" t="str">
        <f>D3&amp;D5&amp;".XML"</f>
        <v>C:\NO_BOUCHR7___3116002362_20150418_61796853693.XML</v>
      </c>
      <c r="C34" s="64"/>
      <c r="D34" s="65"/>
    </row>
  </sheetData>
  <sheetProtection/>
  <mergeCells count="1">
    <mergeCell ref="B1:D1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D801"/>
  <sheetViews>
    <sheetView zoomScalePageLayoutView="0" workbookViewId="0" topLeftCell="D1">
      <selection activeCell="C1" sqref="A1:C16384"/>
    </sheetView>
  </sheetViews>
  <sheetFormatPr defaultColWidth="9.00390625" defaultRowHeight="12.75"/>
  <cols>
    <col min="1" max="1" width="9.125" style="0" hidden="1" customWidth="1"/>
    <col min="2" max="2" width="23.125" style="0" hidden="1" customWidth="1"/>
    <col min="3" max="3" width="17.00390625" style="0" hidden="1" customWidth="1"/>
    <col min="4" max="4" width="25.875" style="0" customWidth="1"/>
  </cols>
  <sheetData>
    <row r="1" spans="1:3" ht="12.75">
      <c r="A1" s="53" t="s">
        <v>140</v>
      </c>
      <c r="B1" s="53" t="s">
        <v>141</v>
      </c>
      <c r="C1" s="57" t="s">
        <v>130</v>
      </c>
    </row>
    <row r="2" spans="1:3" ht="12.75">
      <c r="A2" s="54" t="s">
        <v>142</v>
      </c>
      <c r="B2" s="54" t="s">
        <v>143</v>
      </c>
      <c r="C2" s="61"/>
    </row>
    <row r="3" spans="1:3" ht="12.75">
      <c r="A3" t="s">
        <v>144</v>
      </c>
      <c r="B3" t="s">
        <v>93</v>
      </c>
      <c r="C3" s="61" t="str">
        <f>'Выгрузка в ФНС'!D5</f>
        <v>NO_BOUCHR7___3116002362_20150418_61796853693</v>
      </c>
    </row>
    <row r="4" spans="1:3" ht="12.75">
      <c r="A4" t="s">
        <v>144</v>
      </c>
      <c r="B4" t="s">
        <v>107</v>
      </c>
      <c r="C4" s="61" t="str">
        <f>'Выгрузка в ФНС'!D14</f>
        <v>ПАРУС 8561</v>
      </c>
    </row>
    <row r="5" spans="1:3" ht="12.75">
      <c r="A5" t="s">
        <v>144</v>
      </c>
      <c r="B5" t="s">
        <v>109</v>
      </c>
      <c r="C5" s="61" t="str">
        <f>'Выгрузка в ФНС'!D15</f>
        <v>5.01</v>
      </c>
    </row>
    <row r="6" spans="1:3" ht="12.75">
      <c r="A6" s="54" t="s">
        <v>145</v>
      </c>
      <c r="B6" s="54" t="s">
        <v>146</v>
      </c>
      <c r="C6" s="61"/>
    </row>
    <row r="7" spans="1:3" ht="12.75">
      <c r="A7" t="s">
        <v>144</v>
      </c>
      <c r="B7" t="s">
        <v>111</v>
      </c>
      <c r="C7" s="58" t="s">
        <v>33</v>
      </c>
    </row>
    <row r="8" spans="1:3" ht="12.75">
      <c r="A8" t="s">
        <v>144</v>
      </c>
      <c r="B8" t="s">
        <v>113</v>
      </c>
      <c r="C8" s="61" t="str">
        <f>'Выгрузка в ФНС'!D17</f>
        <v>18.04.2015</v>
      </c>
    </row>
    <row r="9" spans="1:3" ht="12.75">
      <c r="A9" t="s">
        <v>144</v>
      </c>
      <c r="B9" t="s">
        <v>147</v>
      </c>
      <c r="C9" s="61">
        <v>34</v>
      </c>
    </row>
    <row r="10" spans="1:3" ht="12.75">
      <c r="A10" t="s">
        <v>144</v>
      </c>
      <c r="B10" t="s">
        <v>116</v>
      </c>
      <c r="C10" s="61" t="str">
        <f>'Выгрузка в ФНС'!D19</f>
        <v>2014</v>
      </c>
    </row>
    <row r="11" spans="1:3" ht="12.75">
      <c r="A11" t="s">
        <v>144</v>
      </c>
      <c r="B11" t="s">
        <v>118</v>
      </c>
      <c r="C11" s="61" t="str">
        <f>'Выгрузка в ФНС'!D20</f>
        <v>0</v>
      </c>
    </row>
    <row r="12" spans="1:3" ht="12.75">
      <c r="A12" s="53" t="s">
        <v>145</v>
      </c>
      <c r="B12" s="53" t="s">
        <v>149</v>
      </c>
      <c r="C12" s="61"/>
    </row>
    <row r="13" spans="1:4" ht="12.75">
      <c r="A13" t="s">
        <v>150</v>
      </c>
      <c r="B13" t="s">
        <v>151</v>
      </c>
      <c r="C13" s="17">
        <f>T(COKPO1)</f>
      </c>
      <c r="D13" s="62"/>
    </row>
    <row r="14" spans="1:4" ht="12.75">
      <c r="A14" t="s">
        <v>150</v>
      </c>
      <c r="B14" t="s">
        <v>152</v>
      </c>
      <c r="C14" s="17">
        <f>T(COKATO)</f>
      </c>
      <c r="D14" s="17"/>
    </row>
    <row r="15" spans="1:3" ht="12.75">
      <c r="A15" t="s">
        <v>150</v>
      </c>
      <c r="B15" t="s">
        <v>153</v>
      </c>
      <c r="C15" s="17">
        <f>T(COKPO2)</f>
      </c>
    </row>
    <row r="16" spans="1:3" ht="12.75">
      <c r="A16" t="s">
        <v>150</v>
      </c>
      <c r="B16" t="s">
        <v>154</v>
      </c>
      <c r="C16" s="17">
        <f>T(CGLAVA)</f>
      </c>
    </row>
    <row r="17" spans="1:3" ht="12.75">
      <c r="A17" s="53" t="s">
        <v>145</v>
      </c>
      <c r="B17" s="53" t="s">
        <v>155</v>
      </c>
      <c r="C17" s="61"/>
    </row>
    <row r="18" spans="1:3" ht="12.75">
      <c r="A18" t="s">
        <v>144</v>
      </c>
      <c r="B18" t="s">
        <v>156</v>
      </c>
      <c r="C18" s="61" t="str">
        <f>HAGENT1</f>
        <v>МОУ Пролетарская средняя общеобразовательныя школа №1</v>
      </c>
    </row>
    <row r="19" spans="1:3" ht="12.75">
      <c r="A19" t="s">
        <v>144</v>
      </c>
      <c r="B19" t="s">
        <v>97</v>
      </c>
      <c r="C19" s="61" t="str">
        <f>'Выгрузка в ФНС'!D8</f>
        <v>3116002362</v>
      </c>
    </row>
    <row r="20" spans="1:3" ht="12.75">
      <c r="A20" t="s">
        <v>144</v>
      </c>
      <c r="B20" t="s">
        <v>98</v>
      </c>
      <c r="C20" s="61">
        <f>'Выгрузка в ФНС'!D9</f>
        <v>0</v>
      </c>
    </row>
    <row r="21" spans="1:4" ht="12.75">
      <c r="A21" t="s">
        <v>150</v>
      </c>
      <c r="B21" t="s">
        <v>157</v>
      </c>
      <c r="C21" s="17">
        <f>T(Отчет!V7)</f>
      </c>
      <c r="D21" s="58"/>
    </row>
    <row r="22" spans="1:3" ht="12.75">
      <c r="A22" t="s">
        <v>150</v>
      </c>
      <c r="B22" t="s">
        <v>100</v>
      </c>
      <c r="C22" s="17">
        <f>T('Выгрузка в ФНС'!D10)</f>
      </c>
    </row>
    <row r="23" spans="1:3" ht="12.75">
      <c r="A23" t="s">
        <v>150</v>
      </c>
      <c r="B23" t="s">
        <v>158</v>
      </c>
      <c r="C23" s="17">
        <f>T(HAGENT2)</f>
      </c>
    </row>
    <row r="24" spans="1:4" ht="12.75">
      <c r="A24" t="s">
        <v>150</v>
      </c>
      <c r="B24" t="s">
        <v>159</v>
      </c>
      <c r="C24" s="17">
        <f>T(Отчет!V9)</f>
      </c>
      <c r="D24" s="58"/>
    </row>
    <row r="25" spans="1:3" ht="12.75">
      <c r="A25" t="s">
        <v>150</v>
      </c>
      <c r="B25" t="s">
        <v>102</v>
      </c>
      <c r="C25" s="17">
        <f>T('Выгрузка в ФНС'!D11)</f>
      </c>
    </row>
    <row r="26" spans="1:3" ht="12.75">
      <c r="A26" t="s">
        <v>150</v>
      </c>
      <c r="B26" t="s">
        <v>104</v>
      </c>
      <c r="C26" s="17">
        <f>T('Выгрузка в ФНС'!D12)</f>
      </c>
    </row>
    <row r="27" spans="1:3" ht="12.75">
      <c r="A27" s="55" t="s">
        <v>160</v>
      </c>
      <c r="B27" s="55" t="s">
        <v>155</v>
      </c>
      <c r="C27" s="61"/>
    </row>
    <row r="28" spans="1:3" ht="12.75">
      <c r="A28" s="55" t="s">
        <v>160</v>
      </c>
      <c r="B28" s="55" t="s">
        <v>149</v>
      </c>
      <c r="C28" s="61"/>
    </row>
    <row r="29" spans="1:3" ht="12.75">
      <c r="A29" s="53" t="s">
        <v>179</v>
      </c>
      <c r="B29" s="53" t="s">
        <v>161</v>
      </c>
      <c r="C29" s="17">
        <f>IF(C33=1,1,0)</f>
        <v>1</v>
      </c>
    </row>
    <row r="30" spans="1:3" ht="12.75">
      <c r="A30" t="s">
        <v>150</v>
      </c>
      <c r="B30" t="s">
        <v>162</v>
      </c>
      <c r="C30" s="61">
        <v>3</v>
      </c>
    </row>
    <row r="31" spans="1:4" ht="12.75">
      <c r="A31" t="s">
        <v>150</v>
      </c>
      <c r="B31" t="s">
        <v>163</v>
      </c>
      <c r="C31" s="17">
        <f>T('Выгрузка в ФНС'!D24)</f>
      </c>
      <c r="D31" s="58"/>
    </row>
    <row r="32" spans="1:4" ht="12.75">
      <c r="A32" t="s">
        <v>150</v>
      </c>
      <c r="B32" t="s">
        <v>164</v>
      </c>
      <c r="C32" s="17">
        <f>T('Выгрузка в ФНС'!D25)</f>
      </c>
      <c r="D32" s="58"/>
    </row>
    <row r="33" spans="1:3" ht="12.75">
      <c r="A33" s="53" t="s">
        <v>179</v>
      </c>
      <c r="B33" s="53" t="s">
        <v>165</v>
      </c>
      <c r="C33" s="17">
        <f>IF(C34="",0,1)</f>
        <v>1</v>
      </c>
    </row>
    <row r="34" spans="1:4" ht="12.75">
      <c r="A34" t="s">
        <v>150</v>
      </c>
      <c r="B34" t="s">
        <v>166</v>
      </c>
      <c r="C34" s="17" t="str">
        <f>T('Выгрузка в ФНС'!D21)</f>
        <v>Фролова</v>
      </c>
      <c r="D34" s="58"/>
    </row>
    <row r="35" spans="1:4" ht="12.75">
      <c r="A35" t="s">
        <v>150</v>
      </c>
      <c r="B35" t="s">
        <v>167</v>
      </c>
      <c r="C35" s="17" t="str">
        <f>T('Выгрузка в ФНС'!D22)</f>
        <v>Елена</v>
      </c>
      <c r="D35" s="58"/>
    </row>
    <row r="36" spans="1:4" ht="12.75">
      <c r="A36" t="s">
        <v>150</v>
      </c>
      <c r="B36" t="s">
        <v>168</v>
      </c>
      <c r="C36" s="17" t="str">
        <f>T('Выгрузка в ФНС'!D23)</f>
        <v>Ивановна</v>
      </c>
      <c r="D36" s="58"/>
    </row>
    <row r="37" spans="1:3" ht="12.75">
      <c r="A37" s="55" t="s">
        <v>160</v>
      </c>
      <c r="B37" s="55" t="s">
        <v>165</v>
      </c>
      <c r="C37" s="61"/>
    </row>
    <row r="38" spans="1:3" ht="12.75">
      <c r="A38" s="55" t="s">
        <v>160</v>
      </c>
      <c r="B38" s="56" t="s">
        <v>161</v>
      </c>
      <c r="C38" s="61"/>
    </row>
    <row r="39" spans="1:3" ht="12.75">
      <c r="A39" s="53" t="s">
        <v>179</v>
      </c>
      <c r="B39" s="53" t="s">
        <v>161</v>
      </c>
      <c r="C39" s="17">
        <f>IF(C43=1,1,0)</f>
        <v>0</v>
      </c>
    </row>
    <row r="40" spans="1:3" ht="12.75">
      <c r="A40" t="s">
        <v>150</v>
      </c>
      <c r="B40" t="s">
        <v>162</v>
      </c>
      <c r="C40" s="61">
        <v>4</v>
      </c>
    </row>
    <row r="41" spans="1:4" ht="12.75">
      <c r="A41" t="s">
        <v>150</v>
      </c>
      <c r="B41" t="s">
        <v>163</v>
      </c>
      <c r="C41" s="17">
        <f>T('Выгрузка в ФНС'!D29)</f>
      </c>
      <c r="D41" s="58"/>
    </row>
    <row r="42" spans="1:4" ht="12.75">
      <c r="A42" t="s">
        <v>150</v>
      </c>
      <c r="B42" t="s">
        <v>164</v>
      </c>
      <c r="C42" s="17">
        <f>T('Выгрузка в ФНС'!D30)</f>
      </c>
      <c r="D42" s="58"/>
    </row>
    <row r="43" spans="1:3" ht="12.75">
      <c r="A43" s="53" t="s">
        <v>179</v>
      </c>
      <c r="B43" s="53" t="s">
        <v>165</v>
      </c>
      <c r="C43" s="17">
        <f>IF(C44="",0,1)</f>
        <v>0</v>
      </c>
    </row>
    <row r="44" spans="1:4" ht="12.75">
      <c r="A44" t="s">
        <v>150</v>
      </c>
      <c r="B44" t="s">
        <v>166</v>
      </c>
      <c r="C44" s="17">
        <f>T('Выгрузка в ФНС'!D26)</f>
      </c>
      <c r="D44" s="58"/>
    </row>
    <row r="45" spans="1:4" ht="12.75">
      <c r="A45" t="s">
        <v>150</v>
      </c>
      <c r="B45" t="s">
        <v>167</v>
      </c>
      <c r="C45" s="17">
        <f>T('Выгрузка в ФНС'!D27)</f>
      </c>
      <c r="D45" s="58"/>
    </row>
    <row r="46" spans="1:4" ht="12.75">
      <c r="A46" t="s">
        <v>150</v>
      </c>
      <c r="B46" t="s">
        <v>168</v>
      </c>
      <c r="C46" s="17">
        <f>T('Выгрузка в ФНС'!D28)</f>
      </c>
      <c r="D46" s="58"/>
    </row>
    <row r="47" spans="1:3" ht="12.75">
      <c r="A47" s="55" t="s">
        <v>160</v>
      </c>
      <c r="B47" s="55" t="s">
        <v>165</v>
      </c>
      <c r="C47" s="61"/>
    </row>
    <row r="48" spans="1:3" ht="12.75">
      <c r="A48" s="55" t="s">
        <v>160</v>
      </c>
      <c r="B48" s="56" t="s">
        <v>161</v>
      </c>
      <c r="C48" s="61"/>
    </row>
    <row r="49" spans="1:3" ht="12.75">
      <c r="A49" s="53" t="s">
        <v>145</v>
      </c>
      <c r="B49" s="53" t="s">
        <v>169</v>
      </c>
      <c r="C49" s="61"/>
    </row>
    <row r="50" spans="1:3" ht="12.75">
      <c r="A50" t="s">
        <v>144</v>
      </c>
      <c r="B50" t="s">
        <v>129</v>
      </c>
      <c r="C50" s="61" t="str">
        <f>'Выгрузка в ФНС'!D31</f>
        <v>01.01.2015</v>
      </c>
    </row>
    <row r="51" spans="1:3" ht="12.75">
      <c r="A51" t="s">
        <v>144</v>
      </c>
      <c r="B51" t="s">
        <v>148</v>
      </c>
      <c r="C51" s="61">
        <v>383</v>
      </c>
    </row>
    <row r="52" spans="1:3" ht="12.75">
      <c r="A52" s="53" t="s">
        <v>145</v>
      </c>
      <c r="B52" s="53" t="s">
        <v>170</v>
      </c>
      <c r="C52" s="61"/>
    </row>
    <row r="53" spans="1:3" ht="12.75">
      <c r="A53" s="53" t="s">
        <v>145</v>
      </c>
      <c r="B53" s="53" t="s">
        <v>171</v>
      </c>
      <c r="C53" s="61"/>
    </row>
    <row r="54" spans="1:3" ht="12.75">
      <c r="A54" s="59" t="s">
        <v>150</v>
      </c>
      <c r="B54" s="59" t="s">
        <v>172</v>
      </c>
      <c r="C54" s="61" t="str">
        <f>GetValCellStr("AV16")</f>
        <v>100</v>
      </c>
    </row>
    <row r="55" spans="1:3" ht="12.75">
      <c r="A55" s="59" t="s">
        <v>144</v>
      </c>
      <c r="B55" s="59" t="s">
        <v>173</v>
      </c>
      <c r="C55" s="17" t="str">
        <f>GetValCell("BA16")</f>
        <v>327390.65</v>
      </c>
    </row>
    <row r="56" spans="1:3" ht="12.75">
      <c r="A56" s="59" t="s">
        <v>144</v>
      </c>
      <c r="B56" s="59" t="s">
        <v>174</v>
      </c>
      <c r="C56" t="str">
        <f>GetValCell("BO16")</f>
        <v>11013026.03</v>
      </c>
    </row>
    <row r="57" spans="1:3" ht="12.75">
      <c r="A57" s="59" t="s">
        <v>144</v>
      </c>
      <c r="B57" s="59" t="s">
        <v>175</v>
      </c>
      <c r="C57" t="str">
        <f>GetValCell("CC16")</f>
        <v>0.00</v>
      </c>
    </row>
    <row r="58" spans="1:3" ht="12.75">
      <c r="A58" s="59" t="s">
        <v>144</v>
      </c>
      <c r="B58" s="59" t="s">
        <v>40</v>
      </c>
      <c r="C58" t="str">
        <f>GetValCell("CQ16")</f>
        <v>11340416.68</v>
      </c>
    </row>
    <row r="59" spans="1:2" ht="12.75">
      <c r="A59" s="55" t="s">
        <v>160</v>
      </c>
      <c r="B59" s="55" t="s">
        <v>171</v>
      </c>
    </row>
    <row r="60" spans="1:2" ht="12.75">
      <c r="A60" s="53" t="s">
        <v>145</v>
      </c>
      <c r="B60" s="53" t="s">
        <v>176</v>
      </c>
    </row>
    <row r="61" spans="1:3" ht="12.75">
      <c r="A61" s="59" t="s">
        <v>150</v>
      </c>
      <c r="B61" s="59" t="s">
        <v>172</v>
      </c>
      <c r="C61" s="61" t="str">
        <f>GetValCellStr("AV17")</f>
        <v>120</v>
      </c>
    </row>
    <row r="62" spans="1:3" ht="12.75">
      <c r="A62" s="59" t="s">
        <v>144</v>
      </c>
      <c r="B62" s="59" t="s">
        <v>173</v>
      </c>
      <c r="C62" s="17" t="str">
        <f>GetValCell("BA17")</f>
        <v>0.00</v>
      </c>
    </row>
    <row r="63" spans="1:3" ht="12.75">
      <c r="A63" s="59" t="s">
        <v>144</v>
      </c>
      <c r="B63" s="59" t="s">
        <v>174</v>
      </c>
      <c r="C63" t="str">
        <f>GetValCell("BO17")</f>
        <v>0.00</v>
      </c>
    </row>
    <row r="64" spans="1:3" ht="12.75">
      <c r="A64" s="59" t="s">
        <v>144</v>
      </c>
      <c r="B64" s="59" t="s">
        <v>175</v>
      </c>
      <c r="C64" t="str">
        <f>GetValCell("CC17")</f>
        <v>0.00</v>
      </c>
    </row>
    <row r="65" spans="1:3" ht="12.75">
      <c r="A65" s="59" t="s">
        <v>144</v>
      </c>
      <c r="B65" s="59" t="s">
        <v>40</v>
      </c>
      <c r="C65" t="str">
        <f>GetValCell("CQ17")</f>
        <v>0.00</v>
      </c>
    </row>
    <row r="66" spans="1:2" ht="12.75">
      <c r="A66" s="55" t="s">
        <v>160</v>
      </c>
      <c r="B66" s="55" t="s">
        <v>176</v>
      </c>
    </row>
    <row r="67" spans="1:2" ht="12.75">
      <c r="A67" s="53" t="s">
        <v>145</v>
      </c>
      <c r="B67" s="53" t="s">
        <v>177</v>
      </c>
    </row>
    <row r="68" spans="1:3" ht="12.75">
      <c r="A68" s="59" t="s">
        <v>150</v>
      </c>
      <c r="B68" s="59" t="s">
        <v>172</v>
      </c>
      <c r="C68" s="61" t="str">
        <f>GetValCellStr("AV18")</f>
        <v>130</v>
      </c>
    </row>
    <row r="69" spans="1:3" ht="12.75">
      <c r="A69" s="59" t="s">
        <v>144</v>
      </c>
      <c r="B69" s="59" t="s">
        <v>173</v>
      </c>
      <c r="C69" s="17" t="str">
        <f>GetValCell("BA18")</f>
        <v>0.00</v>
      </c>
    </row>
    <row r="70" spans="1:3" ht="12.75">
      <c r="A70" s="59" t="s">
        <v>144</v>
      </c>
      <c r="B70" s="59" t="s">
        <v>174</v>
      </c>
      <c r="C70" t="str">
        <f>GetValCell("BO18")</f>
        <v>37289.74</v>
      </c>
    </row>
    <row r="71" spans="1:3" ht="12.75">
      <c r="A71" s="59" t="s">
        <v>144</v>
      </c>
      <c r="B71" s="59" t="s">
        <v>175</v>
      </c>
      <c r="C71" t="str">
        <f>GetValCell("CC18")</f>
        <v>0.00</v>
      </c>
    </row>
    <row r="72" spans="1:3" ht="12.75">
      <c r="A72" s="59" t="s">
        <v>144</v>
      </c>
      <c r="B72" s="59" t="s">
        <v>40</v>
      </c>
      <c r="C72" t="str">
        <f>GetValCell("CQ18")</f>
        <v>37289.74</v>
      </c>
    </row>
    <row r="73" spans="1:2" ht="12.75">
      <c r="A73" s="55" t="s">
        <v>160</v>
      </c>
      <c r="B73" s="55" t="s">
        <v>177</v>
      </c>
    </row>
    <row r="74" spans="1:2" ht="12.75">
      <c r="A74" s="53" t="s">
        <v>145</v>
      </c>
      <c r="B74" s="53" t="s">
        <v>178</v>
      </c>
    </row>
    <row r="75" spans="1:3" ht="12.75">
      <c r="A75" s="59" t="s">
        <v>150</v>
      </c>
      <c r="B75" s="59" t="s">
        <v>172</v>
      </c>
      <c r="C75" s="61" t="str">
        <f>GetValCellStr("AV19")</f>
        <v>140</v>
      </c>
    </row>
    <row r="76" spans="1:3" ht="12.75">
      <c r="A76" s="59" t="s">
        <v>144</v>
      </c>
      <c r="B76" s="59" t="s">
        <v>173</v>
      </c>
      <c r="C76" s="17" t="str">
        <f>GetValCell("BA19")</f>
        <v>0.00</v>
      </c>
    </row>
    <row r="77" spans="1:3" ht="12.75">
      <c r="A77" s="59" t="s">
        <v>144</v>
      </c>
      <c r="B77" s="59" t="s">
        <v>174</v>
      </c>
      <c r="C77" t="str">
        <f>GetValCell("BO19")</f>
        <v>0.00</v>
      </c>
    </row>
    <row r="78" spans="1:3" ht="12.75">
      <c r="A78" s="59" t="s">
        <v>144</v>
      </c>
      <c r="B78" s="59" t="s">
        <v>175</v>
      </c>
      <c r="C78" t="str">
        <f>GetValCell("CC19")</f>
        <v>0.00</v>
      </c>
    </row>
    <row r="79" spans="1:3" ht="12.75">
      <c r="A79" s="59" t="s">
        <v>144</v>
      </c>
      <c r="B79" s="59" t="s">
        <v>40</v>
      </c>
      <c r="C79" t="str">
        <f>GetValCell("CQ19")</f>
        <v>0.00</v>
      </c>
    </row>
    <row r="80" spans="1:2" ht="12.75">
      <c r="A80" s="55" t="s">
        <v>160</v>
      </c>
      <c r="B80" s="55" t="s">
        <v>178</v>
      </c>
    </row>
    <row r="81" spans="1:2" ht="12.75">
      <c r="A81" s="53" t="s">
        <v>145</v>
      </c>
      <c r="B81" s="53" t="s">
        <v>180</v>
      </c>
    </row>
    <row r="82" spans="1:2" ht="12.75">
      <c r="A82" s="53" t="s">
        <v>145</v>
      </c>
      <c r="B82" s="53" t="s">
        <v>181</v>
      </c>
    </row>
    <row r="83" spans="1:3" ht="12.75">
      <c r="A83" s="59" t="s">
        <v>150</v>
      </c>
      <c r="B83" s="59" t="s">
        <v>172</v>
      </c>
      <c r="C83" s="61" t="str">
        <f>GetValCellStr("AV20")</f>
        <v>150</v>
      </c>
    </row>
    <row r="84" spans="1:3" ht="12.75">
      <c r="A84" s="59" t="s">
        <v>144</v>
      </c>
      <c r="B84" s="59" t="s">
        <v>173</v>
      </c>
      <c r="C84" s="17" t="str">
        <f>GetValCell("BA20")</f>
        <v>0.00</v>
      </c>
    </row>
    <row r="85" spans="1:3" ht="12.75">
      <c r="A85" s="59" t="s">
        <v>144</v>
      </c>
      <c r="B85" s="59" t="s">
        <v>174</v>
      </c>
      <c r="C85" t="str">
        <f>GetValCell("BO20")</f>
        <v>0.00</v>
      </c>
    </row>
    <row r="86" spans="1:3" ht="12.75">
      <c r="A86" s="59" t="s">
        <v>144</v>
      </c>
      <c r="B86" s="59" t="s">
        <v>175</v>
      </c>
      <c r="C86" t="str">
        <f>GetValCell("CC20")</f>
        <v>0.00</v>
      </c>
    </row>
    <row r="87" spans="1:3" ht="12.75">
      <c r="A87" s="59" t="s">
        <v>144</v>
      </c>
      <c r="B87" s="59" t="s">
        <v>40</v>
      </c>
      <c r="C87" t="str">
        <f>GetValCell("CQ20")</f>
        <v>0.00</v>
      </c>
    </row>
    <row r="88" spans="1:2" ht="12.75">
      <c r="A88" s="55" t="s">
        <v>160</v>
      </c>
      <c r="B88" s="55" t="s">
        <v>181</v>
      </c>
    </row>
    <row r="89" spans="1:2" ht="12.75">
      <c r="A89" s="53" t="s">
        <v>145</v>
      </c>
      <c r="B89" s="53" t="s">
        <v>182</v>
      </c>
    </row>
    <row r="90" spans="1:3" ht="12.75">
      <c r="A90" s="59" t="s">
        <v>150</v>
      </c>
      <c r="B90" s="59" t="s">
        <v>172</v>
      </c>
      <c r="C90" s="61" t="str">
        <f>GetValCellStr("AV21")</f>
        <v>152</v>
      </c>
    </row>
    <row r="91" spans="1:3" ht="12.75">
      <c r="A91" s="59" t="s">
        <v>144</v>
      </c>
      <c r="B91" s="59" t="s">
        <v>173</v>
      </c>
      <c r="C91" s="17" t="str">
        <f>GetValCell("BA21")</f>
        <v>0.00</v>
      </c>
    </row>
    <row r="92" spans="1:3" ht="12.75">
      <c r="A92" s="59" t="s">
        <v>144</v>
      </c>
      <c r="B92" s="59" t="s">
        <v>174</v>
      </c>
      <c r="C92" t="str">
        <f>GetValCell("BO21")</f>
        <v>0.00</v>
      </c>
    </row>
    <row r="93" spans="1:3" ht="12.75">
      <c r="A93" s="59" t="s">
        <v>144</v>
      </c>
      <c r="B93" s="59" t="s">
        <v>175</v>
      </c>
      <c r="C93" t="str">
        <f>GetValCell("CC21")</f>
        <v>0.00</v>
      </c>
    </row>
    <row r="94" spans="1:3" ht="12.75">
      <c r="A94" s="59" t="s">
        <v>144</v>
      </c>
      <c r="B94" s="59" t="s">
        <v>40</v>
      </c>
      <c r="C94" t="str">
        <f>GetValCell("CQ21")</f>
        <v>0.00</v>
      </c>
    </row>
    <row r="95" spans="1:2" ht="12.75">
      <c r="A95" s="55" t="s">
        <v>160</v>
      </c>
      <c r="B95" s="55" t="s">
        <v>182</v>
      </c>
    </row>
    <row r="96" spans="1:2" ht="12.75">
      <c r="A96" s="53" t="s">
        <v>145</v>
      </c>
      <c r="B96" s="53" t="s">
        <v>183</v>
      </c>
    </row>
    <row r="97" spans="1:3" ht="12.75">
      <c r="A97" s="59" t="s">
        <v>150</v>
      </c>
      <c r="B97" s="59" t="s">
        <v>172</v>
      </c>
      <c r="C97" s="61" t="str">
        <f>GetValCellStr("AV22")</f>
        <v>153</v>
      </c>
    </row>
    <row r="98" spans="1:3" ht="12.75">
      <c r="A98" s="59" t="s">
        <v>144</v>
      </c>
      <c r="B98" s="59" t="s">
        <v>173</v>
      </c>
      <c r="C98" s="17" t="str">
        <f>GetValCell("BA22")</f>
        <v>0.00</v>
      </c>
    </row>
    <row r="99" spans="1:3" ht="12.75">
      <c r="A99" s="59" t="s">
        <v>144</v>
      </c>
      <c r="B99" s="59" t="s">
        <v>174</v>
      </c>
      <c r="C99" t="str">
        <f>GetValCell("BO22")</f>
        <v>0.00</v>
      </c>
    </row>
    <row r="100" spans="1:3" ht="12.75">
      <c r="A100" s="59" t="s">
        <v>144</v>
      </c>
      <c r="B100" s="59" t="s">
        <v>175</v>
      </c>
      <c r="C100" t="str">
        <f>GetValCell("CC22")</f>
        <v>0.00</v>
      </c>
    </row>
    <row r="101" spans="1:3" ht="12.75">
      <c r="A101" s="59" t="s">
        <v>144</v>
      </c>
      <c r="B101" s="59" t="s">
        <v>40</v>
      </c>
      <c r="C101" t="str">
        <f>GetValCell("CQ22")</f>
        <v>0.00</v>
      </c>
    </row>
    <row r="102" spans="1:2" ht="12.75">
      <c r="A102" s="55" t="s">
        <v>160</v>
      </c>
      <c r="B102" s="55" t="s">
        <v>183</v>
      </c>
    </row>
    <row r="103" spans="1:2" ht="12.75">
      <c r="A103" s="55" t="s">
        <v>160</v>
      </c>
      <c r="B103" s="55" t="s">
        <v>180</v>
      </c>
    </row>
    <row r="104" spans="1:2" ht="12.75">
      <c r="A104" s="53" t="s">
        <v>145</v>
      </c>
      <c r="B104" s="53" t="s">
        <v>184</v>
      </c>
    </row>
    <row r="105" spans="1:2" ht="12.75">
      <c r="A105" s="53" t="s">
        <v>145</v>
      </c>
      <c r="B105" s="53" t="s">
        <v>185</v>
      </c>
    </row>
    <row r="106" spans="1:3" ht="12.75">
      <c r="A106" s="59" t="s">
        <v>150</v>
      </c>
      <c r="B106" s="59" t="s">
        <v>172</v>
      </c>
      <c r="C106" s="61" t="str">
        <f>GetValCellStr("AV23")</f>
        <v>170</v>
      </c>
    </row>
    <row r="107" spans="1:3" ht="12.75">
      <c r="A107" s="59" t="s">
        <v>144</v>
      </c>
      <c r="B107" s="59" t="s">
        <v>173</v>
      </c>
      <c r="C107" s="17" t="str">
        <f>GetValCell("BA23")</f>
        <v>0.00</v>
      </c>
    </row>
    <row r="108" spans="1:3" ht="12.75">
      <c r="A108" s="59" t="s">
        <v>144</v>
      </c>
      <c r="B108" s="59" t="s">
        <v>174</v>
      </c>
      <c r="C108" t="str">
        <f>GetValCell("BO23")</f>
        <v>-20950570.47</v>
      </c>
    </row>
    <row r="109" spans="1:3" ht="12.75">
      <c r="A109" s="59" t="s">
        <v>144</v>
      </c>
      <c r="B109" s="59" t="s">
        <v>175</v>
      </c>
      <c r="C109" t="str">
        <f>GetValCell("CC23")</f>
        <v>0.00</v>
      </c>
    </row>
    <row r="110" spans="1:3" ht="12.75">
      <c r="A110" s="59" t="s">
        <v>144</v>
      </c>
      <c r="B110" s="59" t="s">
        <v>40</v>
      </c>
      <c r="C110" t="str">
        <f>GetValCell("CQ23")</f>
        <v>-20950570.47</v>
      </c>
    </row>
    <row r="111" spans="1:2" ht="12.75">
      <c r="A111" s="55" t="s">
        <v>160</v>
      </c>
      <c r="B111" s="55" t="s">
        <v>185</v>
      </c>
    </row>
    <row r="112" spans="1:2" ht="12.75">
      <c r="A112" s="53" t="s">
        <v>145</v>
      </c>
      <c r="B112" s="53" t="s">
        <v>186</v>
      </c>
    </row>
    <row r="113" spans="1:3" ht="12.75">
      <c r="A113" s="59" t="s">
        <v>150</v>
      </c>
      <c r="B113" s="59" t="s">
        <v>172</v>
      </c>
      <c r="C113" s="61" t="str">
        <f>GetValCellStr("AV24")</f>
        <v>171</v>
      </c>
    </row>
    <row r="114" spans="1:3" ht="12.75">
      <c r="A114" s="59" t="s">
        <v>144</v>
      </c>
      <c r="B114" s="59" t="s">
        <v>173</v>
      </c>
      <c r="C114" s="17" t="str">
        <f>GetValCell("BA24")</f>
        <v>0.00</v>
      </c>
    </row>
    <row r="115" spans="1:3" ht="12.75">
      <c r="A115" s="59" t="s">
        <v>144</v>
      </c>
      <c r="B115" s="59" t="s">
        <v>174</v>
      </c>
      <c r="C115" t="str">
        <f>GetValCell("BO24")</f>
        <v>0.00</v>
      </c>
    </row>
    <row r="116" spans="1:3" ht="12.75">
      <c r="A116" s="59" t="s">
        <v>144</v>
      </c>
      <c r="B116" s="59" t="s">
        <v>175</v>
      </c>
      <c r="C116" t="str">
        <f>GetValCell("CC24")</f>
        <v>0.00</v>
      </c>
    </row>
    <row r="117" spans="1:3" ht="12.75">
      <c r="A117" s="59" t="s">
        <v>144</v>
      </c>
      <c r="B117" s="59" t="s">
        <v>40</v>
      </c>
      <c r="C117" t="str">
        <f>GetValCell("CQ24")</f>
        <v>0.00</v>
      </c>
    </row>
    <row r="118" spans="1:2" ht="12.75">
      <c r="A118" s="55" t="s">
        <v>160</v>
      </c>
      <c r="B118" s="55" t="s">
        <v>186</v>
      </c>
    </row>
    <row r="119" spans="1:2" ht="12.75">
      <c r="A119" s="53" t="s">
        <v>145</v>
      </c>
      <c r="B119" s="53" t="s">
        <v>187</v>
      </c>
    </row>
    <row r="120" spans="1:3" ht="12.75">
      <c r="A120" s="59" t="s">
        <v>150</v>
      </c>
      <c r="B120" s="59" t="s">
        <v>172</v>
      </c>
      <c r="C120" s="61" t="str">
        <f>GetValCellStr("AV25")</f>
        <v>172</v>
      </c>
    </row>
    <row r="121" spans="1:3" ht="12.75">
      <c r="A121" s="59" t="s">
        <v>144</v>
      </c>
      <c r="B121" s="59" t="s">
        <v>173</v>
      </c>
      <c r="C121" s="17" t="str">
        <f>GetValCell("BA25")</f>
        <v>0.00</v>
      </c>
    </row>
    <row r="122" spans="1:3" ht="12.75">
      <c r="A122" s="59" t="s">
        <v>144</v>
      </c>
      <c r="B122" s="59" t="s">
        <v>174</v>
      </c>
      <c r="C122" t="str">
        <f>GetValCell("BO25")</f>
        <v>-20950570.47</v>
      </c>
    </row>
    <row r="123" spans="1:3" ht="12.75">
      <c r="A123" s="59" t="s">
        <v>144</v>
      </c>
      <c r="B123" s="59" t="s">
        <v>175</v>
      </c>
      <c r="C123" t="str">
        <f>GetValCell("CC25")</f>
        <v>0.00</v>
      </c>
    </row>
    <row r="124" spans="1:3" ht="12.75">
      <c r="A124" s="59" t="s">
        <v>144</v>
      </c>
      <c r="B124" s="59" t="s">
        <v>40</v>
      </c>
      <c r="C124" t="str">
        <f>GetValCell("CQ25")</f>
        <v>-20950570.47</v>
      </c>
    </row>
    <row r="125" spans="1:2" ht="12.75">
      <c r="A125" s="55" t="s">
        <v>160</v>
      </c>
      <c r="B125" s="55" t="s">
        <v>187</v>
      </c>
    </row>
    <row r="126" spans="1:2" ht="12.75">
      <c r="A126" s="53" t="s">
        <v>145</v>
      </c>
      <c r="B126" s="53" t="s">
        <v>188</v>
      </c>
    </row>
    <row r="127" spans="1:3" ht="12.75">
      <c r="A127" s="59" t="s">
        <v>150</v>
      </c>
      <c r="B127" s="59" t="s">
        <v>172</v>
      </c>
      <c r="C127" s="61" t="str">
        <f>GetValCellStr("AV26")</f>
        <v>172</v>
      </c>
    </row>
    <row r="128" spans="1:3" ht="12.75">
      <c r="A128" s="59" t="s">
        <v>144</v>
      </c>
      <c r="B128" s="59" t="s">
        <v>173</v>
      </c>
      <c r="C128" s="17" t="str">
        <f>GetValCell("BA26")</f>
        <v>0.00</v>
      </c>
    </row>
    <row r="129" spans="1:3" ht="12.75">
      <c r="A129" s="59" t="s">
        <v>144</v>
      </c>
      <c r="B129" s="59" t="s">
        <v>174</v>
      </c>
      <c r="C129" t="str">
        <f>GetValCell("BO26")</f>
        <v>-20950570.47</v>
      </c>
    </row>
    <row r="130" spans="1:3" ht="12.75">
      <c r="A130" s="59" t="s">
        <v>144</v>
      </c>
      <c r="B130" s="59" t="s">
        <v>175</v>
      </c>
      <c r="C130" t="str">
        <f>GetValCell("CC26")</f>
        <v>0.00</v>
      </c>
    </row>
    <row r="131" spans="1:3" ht="12.75">
      <c r="A131" s="59" t="s">
        <v>144</v>
      </c>
      <c r="B131" s="59" t="s">
        <v>40</v>
      </c>
      <c r="C131" t="str">
        <f>GetValCell("CQ26")</f>
        <v>-20950570.47</v>
      </c>
    </row>
    <row r="132" spans="1:2" ht="12.75">
      <c r="A132" s="55" t="s">
        <v>160</v>
      </c>
      <c r="B132" s="55" t="s">
        <v>188</v>
      </c>
    </row>
    <row r="133" spans="1:2" ht="12.75">
      <c r="A133" s="53" t="s">
        <v>145</v>
      </c>
      <c r="B133" s="53" t="s">
        <v>189</v>
      </c>
    </row>
    <row r="134" spans="1:3" ht="12.75">
      <c r="A134" s="59" t="s">
        <v>150</v>
      </c>
      <c r="B134" s="59" t="s">
        <v>172</v>
      </c>
      <c r="C134" s="61" t="str">
        <f>GetValCellStr("AV27")</f>
        <v>172</v>
      </c>
    </row>
    <row r="135" spans="1:3" ht="12.75">
      <c r="A135" s="59" t="s">
        <v>144</v>
      </c>
      <c r="B135" s="59" t="s">
        <v>173</v>
      </c>
      <c r="C135" s="17" t="str">
        <f>GetValCell("BA27")</f>
        <v>0.00</v>
      </c>
    </row>
    <row r="136" spans="1:3" ht="12.75">
      <c r="A136" s="59" t="s">
        <v>144</v>
      </c>
      <c r="B136" s="59" t="s">
        <v>174</v>
      </c>
      <c r="C136" t="str">
        <f>GetValCell("BO27")</f>
        <v>0.00</v>
      </c>
    </row>
    <row r="137" spans="1:3" ht="12.75">
      <c r="A137" s="59" t="s">
        <v>144</v>
      </c>
      <c r="B137" s="59" t="s">
        <v>175</v>
      </c>
      <c r="C137" t="str">
        <f>GetValCell("CC27")</f>
        <v>0.00</v>
      </c>
    </row>
    <row r="138" spans="1:3" ht="12.75">
      <c r="A138" s="59" t="s">
        <v>144</v>
      </c>
      <c r="B138" s="59" t="s">
        <v>40</v>
      </c>
      <c r="C138" t="str">
        <f>GetValCell("CQ27")</f>
        <v>0.00</v>
      </c>
    </row>
    <row r="139" spans="1:2" ht="12.75">
      <c r="A139" s="55" t="s">
        <v>160</v>
      </c>
      <c r="B139" s="55" t="s">
        <v>189</v>
      </c>
    </row>
    <row r="140" spans="1:2" ht="12.75">
      <c r="A140" s="53" t="s">
        <v>145</v>
      </c>
      <c r="B140" s="53" t="s">
        <v>190</v>
      </c>
    </row>
    <row r="141" spans="1:3" ht="12.75">
      <c r="A141" s="59" t="s">
        <v>150</v>
      </c>
      <c r="B141" s="59" t="s">
        <v>172</v>
      </c>
      <c r="C141" s="61" t="str">
        <f>GetValCellStr("AV28")</f>
        <v>173</v>
      </c>
    </row>
    <row r="142" spans="1:3" ht="12.75">
      <c r="A142" s="59" t="s">
        <v>144</v>
      </c>
      <c r="B142" s="59" t="s">
        <v>173</v>
      </c>
      <c r="C142" s="17" t="str">
        <f>GetValCell("BA28")</f>
        <v>0.00</v>
      </c>
    </row>
    <row r="143" spans="1:3" ht="12.75">
      <c r="A143" s="59" t="s">
        <v>144</v>
      </c>
      <c r="B143" s="59" t="s">
        <v>174</v>
      </c>
      <c r="C143" t="str">
        <f>GetValCell("BO28")</f>
        <v>0.00</v>
      </c>
    </row>
    <row r="144" spans="1:3" ht="12.75">
      <c r="A144" s="59" t="s">
        <v>144</v>
      </c>
      <c r="B144" s="59" t="s">
        <v>175</v>
      </c>
      <c r="C144" t="str">
        <f>GetValCell("CC28")</f>
        <v>0.00</v>
      </c>
    </row>
    <row r="145" spans="1:3" ht="12.75">
      <c r="A145" s="59" t="s">
        <v>144</v>
      </c>
      <c r="B145" s="59" t="s">
        <v>40</v>
      </c>
      <c r="C145" t="str">
        <f>GetValCell("CQ28")</f>
        <v>0.00</v>
      </c>
    </row>
    <row r="146" spans="1:2" ht="12.75">
      <c r="A146" s="55" t="s">
        <v>160</v>
      </c>
      <c r="B146" s="55" t="s">
        <v>190</v>
      </c>
    </row>
    <row r="147" spans="1:2" ht="12.75">
      <c r="A147" s="55" t="s">
        <v>160</v>
      </c>
      <c r="B147" s="55" t="s">
        <v>184</v>
      </c>
    </row>
    <row r="148" spans="1:2" ht="12.75">
      <c r="A148" s="53" t="s">
        <v>145</v>
      </c>
      <c r="B148" s="53" t="s">
        <v>191</v>
      </c>
    </row>
    <row r="149" spans="1:2" ht="12.75">
      <c r="A149" s="53" t="s">
        <v>145</v>
      </c>
      <c r="B149" s="53" t="s">
        <v>192</v>
      </c>
    </row>
    <row r="150" spans="1:3" ht="12.75">
      <c r="A150" s="59" t="s">
        <v>150</v>
      </c>
      <c r="B150" s="59" t="s">
        <v>172</v>
      </c>
      <c r="C150" s="61" t="str">
        <f>GetValCellStr("AV29")</f>
        <v>180</v>
      </c>
    </row>
    <row r="151" spans="1:3" ht="12.75">
      <c r="A151" s="59" t="s">
        <v>144</v>
      </c>
      <c r="B151" s="59" t="s">
        <v>173</v>
      </c>
      <c r="C151" s="17" t="str">
        <f>GetValCell("BA29")</f>
        <v>327390.65</v>
      </c>
    </row>
    <row r="152" spans="1:3" ht="12.75">
      <c r="A152" s="59" t="s">
        <v>144</v>
      </c>
      <c r="B152" s="59" t="s">
        <v>174</v>
      </c>
      <c r="C152" t="str">
        <f>GetValCell("BO29")</f>
        <v>31926306.76</v>
      </c>
    </row>
    <row r="153" spans="1:3" ht="12.75">
      <c r="A153" s="59" t="s">
        <v>144</v>
      </c>
      <c r="B153" s="59" t="s">
        <v>175</v>
      </c>
      <c r="C153" t="str">
        <f>GetValCell("CC29")</f>
        <v>0.00</v>
      </c>
    </row>
    <row r="154" spans="1:3" ht="12.75">
      <c r="A154" s="59" t="s">
        <v>144</v>
      </c>
      <c r="B154" s="59" t="s">
        <v>40</v>
      </c>
      <c r="C154" t="str">
        <f>GetValCell("CQ29")</f>
        <v>32253697.41</v>
      </c>
    </row>
    <row r="155" spans="1:2" ht="12.75">
      <c r="A155" s="55" t="s">
        <v>160</v>
      </c>
      <c r="B155" s="55" t="s">
        <v>192</v>
      </c>
    </row>
    <row r="156" spans="1:2" ht="12.75">
      <c r="A156" s="53" t="s">
        <v>145</v>
      </c>
      <c r="B156" s="53" t="s">
        <v>193</v>
      </c>
    </row>
    <row r="157" spans="1:3" ht="12.75">
      <c r="A157" s="59" t="s">
        <v>150</v>
      </c>
      <c r="B157" s="59" t="s">
        <v>172</v>
      </c>
      <c r="C157" s="61" t="str">
        <f>GetValCellStr("AV30")</f>
        <v>180</v>
      </c>
    </row>
    <row r="158" spans="1:3" ht="12.75">
      <c r="A158" s="59" t="s">
        <v>144</v>
      </c>
      <c r="B158" s="59" t="s">
        <v>173</v>
      </c>
      <c r="C158" s="17" t="str">
        <f>GetValCell("BA30")</f>
        <v>0.00</v>
      </c>
    </row>
    <row r="159" spans="1:3" ht="12.75">
      <c r="A159" s="59" t="s">
        <v>144</v>
      </c>
      <c r="B159" s="59" t="s">
        <v>174</v>
      </c>
      <c r="C159" t="str">
        <f>GetValCell("BO30")</f>
        <v>27187412.23</v>
      </c>
    </row>
    <row r="160" spans="1:3" ht="12.75">
      <c r="A160" s="59" t="s">
        <v>144</v>
      </c>
      <c r="B160" s="59" t="s">
        <v>175</v>
      </c>
      <c r="C160" t="str">
        <f>GetValCell("CC30")</f>
        <v>0.00</v>
      </c>
    </row>
    <row r="161" spans="1:3" ht="12.75">
      <c r="A161" s="59" t="s">
        <v>144</v>
      </c>
      <c r="B161" s="59" t="s">
        <v>40</v>
      </c>
      <c r="C161" t="str">
        <f>GetValCell("CQ30")</f>
        <v>27187412.23</v>
      </c>
    </row>
    <row r="162" spans="1:2" ht="12.75">
      <c r="A162" s="55" t="s">
        <v>160</v>
      </c>
      <c r="B162" s="55" t="s">
        <v>193</v>
      </c>
    </row>
    <row r="163" spans="1:2" ht="12.75">
      <c r="A163" s="53" t="s">
        <v>145</v>
      </c>
      <c r="B163" s="53" t="s">
        <v>194</v>
      </c>
    </row>
    <row r="164" spans="1:3" ht="12.75">
      <c r="A164" s="59" t="s">
        <v>150</v>
      </c>
      <c r="B164" s="59" t="s">
        <v>172</v>
      </c>
      <c r="C164" s="61" t="str">
        <f>GetValCellStr("AV31")</f>
        <v>180</v>
      </c>
    </row>
    <row r="165" spans="1:3" ht="12.75">
      <c r="A165" s="59" t="s">
        <v>144</v>
      </c>
      <c r="B165" s="59" t="s">
        <v>173</v>
      </c>
      <c r="C165" s="17" t="str">
        <f>GetValCell("BA31")</f>
        <v>327390.65</v>
      </c>
    </row>
    <row r="166" spans="1:3" ht="12.75">
      <c r="A166" s="59" t="s">
        <v>144</v>
      </c>
      <c r="B166" s="59" t="s">
        <v>174</v>
      </c>
      <c r="C166" t="str">
        <f>GetValCell("BO31")</f>
        <v>0.00</v>
      </c>
    </row>
    <row r="167" spans="1:3" ht="12.75">
      <c r="A167" s="59" t="s">
        <v>144</v>
      </c>
      <c r="B167" s="59" t="s">
        <v>175</v>
      </c>
      <c r="C167" t="str">
        <f>GetValCell("CC31")</f>
        <v>0.00</v>
      </c>
    </row>
    <row r="168" spans="1:3" ht="12.75">
      <c r="A168" s="59" t="s">
        <v>144</v>
      </c>
      <c r="B168" s="59" t="s">
        <v>40</v>
      </c>
      <c r="C168" t="str">
        <f>GetValCell("CQ31")</f>
        <v>327390.65</v>
      </c>
    </row>
    <row r="169" spans="1:2" ht="12.75">
      <c r="A169" s="55" t="s">
        <v>160</v>
      </c>
      <c r="B169" s="56" t="s">
        <v>194</v>
      </c>
    </row>
    <row r="170" spans="1:2" ht="12.75">
      <c r="A170" s="53" t="s">
        <v>145</v>
      </c>
      <c r="B170" s="53" t="s">
        <v>195</v>
      </c>
    </row>
    <row r="171" spans="1:3" ht="12.75">
      <c r="A171" s="59" t="s">
        <v>150</v>
      </c>
      <c r="B171" s="59" t="s">
        <v>172</v>
      </c>
      <c r="C171" s="61" t="str">
        <f>GetValCellStr("AV32")</f>
        <v>180</v>
      </c>
    </row>
    <row r="172" spans="1:3" ht="12.75">
      <c r="A172" s="59" t="s">
        <v>144</v>
      </c>
      <c r="B172" s="59" t="s">
        <v>173</v>
      </c>
      <c r="C172" s="17" t="str">
        <f>GetValCell("BA32")</f>
        <v>0.00</v>
      </c>
    </row>
    <row r="173" spans="1:3" ht="12.75">
      <c r="A173" s="59" t="s">
        <v>144</v>
      </c>
      <c r="B173" s="59" t="s">
        <v>174</v>
      </c>
      <c r="C173" t="str">
        <f>GetValCell("BO32")</f>
        <v>0.00</v>
      </c>
    </row>
    <row r="174" spans="1:3" ht="12.75">
      <c r="A174" s="59" t="s">
        <v>144</v>
      </c>
      <c r="B174" s="59" t="s">
        <v>175</v>
      </c>
      <c r="C174" t="str">
        <f>GetValCell("CC32")</f>
        <v>0.00</v>
      </c>
    </row>
    <row r="175" spans="1:3" ht="12.75">
      <c r="A175" s="59" t="s">
        <v>144</v>
      </c>
      <c r="B175" s="59" t="s">
        <v>40</v>
      </c>
      <c r="C175" t="str">
        <f>GetValCell("CQ32")</f>
        <v>0.00</v>
      </c>
    </row>
    <row r="176" spans="1:2" ht="12.75">
      <c r="A176" s="55" t="s">
        <v>160</v>
      </c>
      <c r="B176" s="55" t="s">
        <v>195</v>
      </c>
    </row>
    <row r="177" spans="1:2" ht="12.75">
      <c r="A177" s="53" t="s">
        <v>145</v>
      </c>
      <c r="B177" s="53" t="s">
        <v>196</v>
      </c>
    </row>
    <row r="178" spans="1:3" ht="12.75">
      <c r="A178" s="59" t="s">
        <v>150</v>
      </c>
      <c r="B178" s="59" t="s">
        <v>172</v>
      </c>
      <c r="C178" s="61" t="str">
        <f>GetValCellStr("AV33")</f>
        <v>180</v>
      </c>
    </row>
    <row r="179" spans="1:3" ht="12.75">
      <c r="A179" s="59" t="s">
        <v>144</v>
      </c>
      <c r="B179" s="59" t="s">
        <v>173</v>
      </c>
      <c r="C179" s="17" t="str">
        <f>GetValCell("BA33")</f>
        <v>0.00</v>
      </c>
    </row>
    <row r="180" spans="1:3" ht="12.75">
      <c r="A180" s="59" t="s">
        <v>144</v>
      </c>
      <c r="B180" s="59" t="s">
        <v>174</v>
      </c>
      <c r="C180" t="str">
        <f>GetValCell("BO33")</f>
        <v>4738894.53</v>
      </c>
    </row>
    <row r="181" spans="1:3" ht="12.75">
      <c r="A181" s="59" t="s">
        <v>144</v>
      </c>
      <c r="B181" s="59" t="s">
        <v>175</v>
      </c>
      <c r="C181" t="str">
        <f>GetValCell("CC33")</f>
        <v>0.00</v>
      </c>
    </row>
    <row r="182" spans="1:3" ht="12.75">
      <c r="A182" s="59" t="s">
        <v>144</v>
      </c>
      <c r="B182" s="59" t="s">
        <v>40</v>
      </c>
      <c r="C182" t="str">
        <f>GetValCell("CQ33")</f>
        <v>4738894.53</v>
      </c>
    </row>
    <row r="183" spans="1:2" ht="12.75">
      <c r="A183" s="55" t="s">
        <v>160</v>
      </c>
      <c r="B183" s="55" t="s">
        <v>196</v>
      </c>
    </row>
    <row r="184" spans="1:2" ht="12.75">
      <c r="A184" s="55" t="s">
        <v>160</v>
      </c>
      <c r="B184" s="55" t="s">
        <v>191</v>
      </c>
    </row>
    <row r="185" spans="1:2" ht="12.75">
      <c r="A185" s="53" t="s">
        <v>145</v>
      </c>
      <c r="B185" s="53" t="s">
        <v>197</v>
      </c>
    </row>
    <row r="186" spans="1:3" ht="12.75">
      <c r="A186" s="59" t="s">
        <v>150</v>
      </c>
      <c r="B186" s="59" t="s">
        <v>172</v>
      </c>
      <c r="C186" s="61" t="str">
        <f>GetValCellStr("AV34")</f>
        <v>130</v>
      </c>
    </row>
    <row r="187" spans="1:3" ht="12.75">
      <c r="A187" s="59" t="s">
        <v>144</v>
      </c>
      <c r="B187" s="59" t="s">
        <v>173</v>
      </c>
      <c r="C187" s="17" t="str">
        <f>GetValCell("BA34")</f>
        <v>0.00</v>
      </c>
    </row>
    <row r="188" spans="1:3" ht="12.75">
      <c r="A188" s="59" t="s">
        <v>144</v>
      </c>
      <c r="B188" s="59" t="s">
        <v>174</v>
      </c>
      <c r="C188" t="str">
        <f>GetValCell("BO34")</f>
        <v>0.00</v>
      </c>
    </row>
    <row r="189" spans="1:3" ht="12.75">
      <c r="A189" s="59" t="s">
        <v>144</v>
      </c>
      <c r="B189" s="59" t="s">
        <v>175</v>
      </c>
      <c r="C189" t="str">
        <f>GetValCell("CC34")</f>
        <v>0.00</v>
      </c>
    </row>
    <row r="190" spans="1:3" ht="12.75">
      <c r="A190" s="59" t="s">
        <v>144</v>
      </c>
      <c r="B190" s="59" t="s">
        <v>40</v>
      </c>
      <c r="C190" t="str">
        <f>GetValCell("CQ34")</f>
        <v>0.00</v>
      </c>
    </row>
    <row r="191" spans="1:2" ht="12.75">
      <c r="A191" s="55" t="s">
        <v>160</v>
      </c>
      <c r="B191" s="55" t="s">
        <v>197</v>
      </c>
    </row>
    <row r="192" spans="1:2" ht="12.75">
      <c r="A192" s="55" t="s">
        <v>160</v>
      </c>
      <c r="B192" s="55" t="s">
        <v>170</v>
      </c>
    </row>
    <row r="193" spans="1:2" ht="12.75">
      <c r="A193" s="53" t="s">
        <v>145</v>
      </c>
      <c r="B193" s="53" t="s">
        <v>198</v>
      </c>
    </row>
    <row r="194" spans="1:2" ht="12.75">
      <c r="A194" s="53" t="s">
        <v>145</v>
      </c>
      <c r="B194" s="53" t="s">
        <v>199</v>
      </c>
    </row>
    <row r="195" spans="1:3" ht="12.75">
      <c r="A195" s="59" t="s">
        <v>150</v>
      </c>
      <c r="B195" s="59" t="s">
        <v>172</v>
      </c>
      <c r="C195" s="61" t="str">
        <f>GetValCellStr("AV38")</f>
        <v>200</v>
      </c>
    </row>
    <row r="196" spans="1:3" ht="12.75">
      <c r="A196" s="59" t="s">
        <v>144</v>
      </c>
      <c r="B196" s="59" t="s">
        <v>173</v>
      </c>
      <c r="C196" s="17" t="str">
        <f>GetValCell("BA38")</f>
        <v>327390.65</v>
      </c>
    </row>
    <row r="197" spans="1:3" ht="12.75">
      <c r="A197" s="59" t="s">
        <v>144</v>
      </c>
      <c r="B197" s="59" t="s">
        <v>174</v>
      </c>
      <c r="C197" t="str">
        <f>GetValCell("BO38")</f>
        <v>33737197.47</v>
      </c>
    </row>
    <row r="198" spans="1:3" ht="12.75">
      <c r="A198" s="59" t="s">
        <v>144</v>
      </c>
      <c r="B198" s="59" t="s">
        <v>175</v>
      </c>
      <c r="C198" t="str">
        <f>GetValCell("CC38")</f>
        <v>0.00</v>
      </c>
    </row>
    <row r="199" spans="1:3" ht="12.75">
      <c r="A199" s="59" t="s">
        <v>144</v>
      </c>
      <c r="B199" s="59" t="s">
        <v>40</v>
      </c>
      <c r="C199" t="str">
        <f>GetValCell("CQ38")</f>
        <v>34064588.12</v>
      </c>
    </row>
    <row r="200" spans="1:2" ht="12.75">
      <c r="A200" s="55" t="s">
        <v>160</v>
      </c>
      <c r="B200" s="55" t="s">
        <v>199</v>
      </c>
    </row>
    <row r="201" spans="1:2" ht="12.75">
      <c r="A201" s="53" t="s">
        <v>145</v>
      </c>
      <c r="B201" s="53" t="s">
        <v>200</v>
      </c>
    </row>
    <row r="202" spans="1:2" ht="12.75">
      <c r="A202" s="53" t="s">
        <v>145</v>
      </c>
      <c r="B202" s="53" t="s">
        <v>201</v>
      </c>
    </row>
    <row r="203" spans="1:3" ht="12.75">
      <c r="A203" s="59" t="s">
        <v>150</v>
      </c>
      <c r="B203" s="59" t="s">
        <v>172</v>
      </c>
      <c r="C203" s="61" t="str">
        <f>GetValCellStr("AV39")</f>
        <v>210</v>
      </c>
    </row>
    <row r="204" spans="1:3" ht="12.75">
      <c r="A204" s="59" t="s">
        <v>144</v>
      </c>
      <c r="B204" s="59" t="s">
        <v>173</v>
      </c>
      <c r="C204" s="17" t="str">
        <f>GetValCell("BA39")</f>
        <v>327390.65</v>
      </c>
    </row>
    <row r="205" spans="1:3" ht="12.75">
      <c r="A205" s="59" t="s">
        <v>144</v>
      </c>
      <c r="B205" s="59" t="s">
        <v>174</v>
      </c>
      <c r="C205" t="str">
        <f>GetValCell("BO39")</f>
        <v>19002507.41</v>
      </c>
    </row>
    <row r="206" spans="1:3" ht="12.75">
      <c r="A206" s="59" t="s">
        <v>144</v>
      </c>
      <c r="B206" s="59" t="s">
        <v>175</v>
      </c>
      <c r="C206" t="str">
        <f>GetValCell("CC39")</f>
        <v>0.00</v>
      </c>
    </row>
    <row r="207" spans="1:3" ht="12.75">
      <c r="A207" s="59" t="s">
        <v>144</v>
      </c>
      <c r="B207" s="59" t="s">
        <v>40</v>
      </c>
      <c r="C207" t="str">
        <f>GetValCell("CQ39")</f>
        <v>19329898.06</v>
      </c>
    </row>
    <row r="208" spans="1:2" ht="12.75">
      <c r="A208" s="55" t="s">
        <v>160</v>
      </c>
      <c r="B208" s="55" t="s">
        <v>201</v>
      </c>
    </row>
    <row r="209" spans="1:2" ht="12.75">
      <c r="A209" s="53" t="s">
        <v>145</v>
      </c>
      <c r="B209" s="53" t="s">
        <v>202</v>
      </c>
    </row>
    <row r="210" spans="1:3" ht="12.75">
      <c r="A210" s="59" t="s">
        <v>150</v>
      </c>
      <c r="B210" s="59" t="s">
        <v>172</v>
      </c>
      <c r="C210" s="61" t="str">
        <f>GetValCellStr("AV40")</f>
        <v>211</v>
      </c>
    </row>
    <row r="211" spans="1:3" ht="12.75">
      <c r="A211" s="59" t="s">
        <v>144</v>
      </c>
      <c r="B211" s="59" t="s">
        <v>173</v>
      </c>
      <c r="C211" s="17" t="str">
        <f>GetValCell("BA40")</f>
        <v>249792.07</v>
      </c>
    </row>
    <row r="212" spans="1:3" ht="12.75">
      <c r="A212" s="59" t="s">
        <v>144</v>
      </c>
      <c r="B212" s="59" t="s">
        <v>174</v>
      </c>
      <c r="C212" t="str">
        <f>GetValCell("BO40")</f>
        <v>14634331.69</v>
      </c>
    </row>
    <row r="213" spans="1:3" ht="12.75">
      <c r="A213" s="59" t="s">
        <v>144</v>
      </c>
      <c r="B213" s="59" t="s">
        <v>175</v>
      </c>
      <c r="C213" t="str">
        <f>GetValCell("CC40")</f>
        <v>0.00</v>
      </c>
    </row>
    <row r="214" spans="1:3" ht="12.75">
      <c r="A214" s="59" t="s">
        <v>144</v>
      </c>
      <c r="B214" s="59" t="s">
        <v>40</v>
      </c>
      <c r="C214" t="str">
        <f>GetValCell("CQ40")</f>
        <v>14884123.76</v>
      </c>
    </row>
    <row r="215" spans="1:2" ht="12.75">
      <c r="A215" s="55" t="s">
        <v>160</v>
      </c>
      <c r="B215" s="55" t="s">
        <v>202</v>
      </c>
    </row>
    <row r="216" spans="1:2" ht="12.75">
      <c r="A216" s="53" t="s">
        <v>145</v>
      </c>
      <c r="B216" s="53" t="s">
        <v>203</v>
      </c>
    </row>
    <row r="217" spans="1:3" ht="12.75">
      <c r="A217" s="59" t="s">
        <v>150</v>
      </c>
      <c r="B217" s="59" t="s">
        <v>172</v>
      </c>
      <c r="C217" s="61" t="str">
        <f>GetValCellStr("AV41")</f>
        <v>212</v>
      </c>
    </row>
    <row r="218" spans="1:3" ht="12.75">
      <c r="A218" s="59" t="s">
        <v>144</v>
      </c>
      <c r="B218" s="59" t="s">
        <v>173</v>
      </c>
      <c r="C218" s="17" t="str">
        <f>GetValCell("BA41")</f>
        <v>0.00</v>
      </c>
    </row>
    <row r="219" spans="1:3" ht="12.75">
      <c r="A219" s="59" t="s">
        <v>144</v>
      </c>
      <c r="B219" s="59" t="s">
        <v>174</v>
      </c>
      <c r="C219" t="str">
        <f>GetValCell("BO41")</f>
        <v>33868.00</v>
      </c>
    </row>
    <row r="220" spans="1:3" ht="12.75">
      <c r="A220" s="59" t="s">
        <v>144</v>
      </c>
      <c r="B220" s="59" t="s">
        <v>175</v>
      </c>
      <c r="C220" t="str">
        <f>GetValCell("CC41")</f>
        <v>0.00</v>
      </c>
    </row>
    <row r="221" spans="1:3" ht="12.75">
      <c r="A221" s="59" t="s">
        <v>144</v>
      </c>
      <c r="B221" s="59" t="s">
        <v>40</v>
      </c>
      <c r="C221" t="str">
        <f>GetValCell("CQ41")</f>
        <v>33868.00</v>
      </c>
    </row>
    <row r="222" spans="1:2" ht="12.75">
      <c r="A222" s="55" t="s">
        <v>160</v>
      </c>
      <c r="B222" s="55" t="s">
        <v>203</v>
      </c>
    </row>
    <row r="223" spans="1:2" ht="12.75">
      <c r="A223" s="53" t="s">
        <v>145</v>
      </c>
      <c r="B223" s="53" t="s">
        <v>204</v>
      </c>
    </row>
    <row r="224" spans="1:3" ht="12.75">
      <c r="A224" s="59" t="s">
        <v>150</v>
      </c>
      <c r="B224" s="59" t="s">
        <v>172</v>
      </c>
      <c r="C224" s="61" t="str">
        <f>GetValCellStr("AV42")</f>
        <v>213</v>
      </c>
    </row>
    <row r="225" spans="1:3" ht="12.75">
      <c r="A225" s="59" t="s">
        <v>144</v>
      </c>
      <c r="B225" s="59" t="s">
        <v>173</v>
      </c>
      <c r="C225" s="17" t="str">
        <f>GetValCell("BA42")</f>
        <v>77598.58</v>
      </c>
    </row>
    <row r="226" spans="1:3" ht="12.75">
      <c r="A226" s="59" t="s">
        <v>144</v>
      </c>
      <c r="B226" s="59" t="s">
        <v>174</v>
      </c>
      <c r="C226" t="str">
        <f>GetValCell("BO42")</f>
        <v>4334307.72</v>
      </c>
    </row>
    <row r="227" spans="1:3" ht="12.75">
      <c r="A227" s="59" t="s">
        <v>144</v>
      </c>
      <c r="B227" s="59" t="s">
        <v>175</v>
      </c>
      <c r="C227" t="str">
        <f>GetValCell("CC42")</f>
        <v>0.00</v>
      </c>
    </row>
    <row r="228" spans="1:3" ht="12.75">
      <c r="A228" s="59" t="s">
        <v>144</v>
      </c>
      <c r="B228" s="59" t="s">
        <v>40</v>
      </c>
      <c r="C228" t="str">
        <f>GetValCell("CQ42")</f>
        <v>4411906.30</v>
      </c>
    </row>
    <row r="229" spans="1:2" ht="12.75">
      <c r="A229" s="55" t="s">
        <v>160</v>
      </c>
      <c r="B229" s="55" t="s">
        <v>204</v>
      </c>
    </row>
    <row r="230" spans="1:2" ht="12.75">
      <c r="A230" s="55" t="s">
        <v>160</v>
      </c>
      <c r="B230" s="55" t="s">
        <v>200</v>
      </c>
    </row>
    <row r="231" spans="1:2" ht="12.75">
      <c r="A231" s="53" t="s">
        <v>145</v>
      </c>
      <c r="B231" s="53" t="s">
        <v>205</v>
      </c>
    </row>
    <row r="232" spans="1:2" ht="12.75">
      <c r="A232" s="53" t="s">
        <v>145</v>
      </c>
      <c r="B232" s="53" t="s">
        <v>206</v>
      </c>
    </row>
    <row r="233" spans="1:3" ht="12.75">
      <c r="A233" s="59" t="s">
        <v>150</v>
      </c>
      <c r="B233" s="59" t="s">
        <v>172</v>
      </c>
      <c r="C233" s="61" t="str">
        <f>GetValCellStr("AV43")</f>
        <v>220</v>
      </c>
    </row>
    <row r="234" spans="1:3" ht="12.75">
      <c r="A234" s="59" t="s">
        <v>144</v>
      </c>
      <c r="B234" s="59" t="s">
        <v>173</v>
      </c>
      <c r="C234" s="17" t="str">
        <f>GetValCell("BA43")</f>
        <v>0.00</v>
      </c>
    </row>
    <row r="235" spans="1:3" ht="12.75">
      <c r="A235" s="59" t="s">
        <v>144</v>
      </c>
      <c r="B235" s="59" t="s">
        <v>174</v>
      </c>
      <c r="C235" t="str">
        <f>GetValCell("BO43")</f>
        <v>4064999.19</v>
      </c>
    </row>
    <row r="236" spans="1:3" ht="12.75">
      <c r="A236" s="59" t="s">
        <v>144</v>
      </c>
      <c r="B236" s="59" t="s">
        <v>175</v>
      </c>
      <c r="C236" t="str">
        <f>GetValCell("CC43")</f>
        <v>0.00</v>
      </c>
    </row>
    <row r="237" spans="1:3" ht="12.75">
      <c r="A237" s="59" t="s">
        <v>144</v>
      </c>
      <c r="B237" s="59" t="s">
        <v>40</v>
      </c>
      <c r="C237" t="str">
        <f>GetValCell("CQ43")</f>
        <v>4064999.19</v>
      </c>
    </row>
    <row r="238" spans="1:2" ht="12.75">
      <c r="A238" s="55" t="s">
        <v>160</v>
      </c>
      <c r="B238" s="55" t="s">
        <v>206</v>
      </c>
    </row>
    <row r="239" spans="1:2" ht="12.75">
      <c r="A239" s="53" t="s">
        <v>145</v>
      </c>
      <c r="B239" s="53" t="s">
        <v>207</v>
      </c>
    </row>
    <row r="240" spans="1:3" ht="12.75">
      <c r="A240" s="59" t="s">
        <v>150</v>
      </c>
      <c r="B240" s="59" t="s">
        <v>172</v>
      </c>
      <c r="C240" s="61" t="str">
        <f>GetValCellStr("AV44")</f>
        <v>221</v>
      </c>
    </row>
    <row r="241" spans="1:3" ht="12.75">
      <c r="A241" s="59" t="s">
        <v>144</v>
      </c>
      <c r="B241" s="59" t="s">
        <v>173</v>
      </c>
      <c r="C241" s="17" t="str">
        <f>GetValCell("BA44")</f>
        <v>0.00</v>
      </c>
    </row>
    <row r="242" spans="1:3" ht="12.75">
      <c r="A242" s="59" t="s">
        <v>144</v>
      </c>
      <c r="B242" s="59" t="s">
        <v>174</v>
      </c>
      <c r="C242" t="str">
        <f>GetValCell("BO44")</f>
        <v>11011.26</v>
      </c>
    </row>
    <row r="243" spans="1:3" ht="12.75">
      <c r="A243" s="59" t="s">
        <v>144</v>
      </c>
      <c r="B243" s="59" t="s">
        <v>175</v>
      </c>
      <c r="C243" t="str">
        <f>GetValCell("CC44")</f>
        <v>0.00</v>
      </c>
    </row>
    <row r="244" spans="1:3" ht="12.75">
      <c r="A244" s="59" t="s">
        <v>144</v>
      </c>
      <c r="B244" s="59" t="s">
        <v>40</v>
      </c>
      <c r="C244" t="str">
        <f>GetValCell("CQ44")</f>
        <v>11011.26</v>
      </c>
    </row>
    <row r="245" spans="1:2" ht="12.75">
      <c r="A245" s="55" t="s">
        <v>160</v>
      </c>
      <c r="B245" s="55" t="s">
        <v>207</v>
      </c>
    </row>
    <row r="246" spans="1:2" ht="12.75">
      <c r="A246" s="53" t="s">
        <v>145</v>
      </c>
      <c r="B246" s="53" t="s">
        <v>208</v>
      </c>
    </row>
    <row r="247" spans="1:3" ht="12.75">
      <c r="A247" s="59" t="s">
        <v>150</v>
      </c>
      <c r="B247" s="59" t="s">
        <v>172</v>
      </c>
      <c r="C247" s="61" t="str">
        <f>GetValCellStr("AV45")</f>
        <v>222</v>
      </c>
    </row>
    <row r="248" spans="1:3" ht="12.75">
      <c r="A248" s="59" t="s">
        <v>144</v>
      </c>
      <c r="B248" s="59" t="s">
        <v>173</v>
      </c>
      <c r="C248" s="17" t="str">
        <f>GetValCell("BA45")</f>
        <v>0.00</v>
      </c>
    </row>
    <row r="249" spans="1:3" ht="12.75">
      <c r="A249" s="59" t="s">
        <v>144</v>
      </c>
      <c r="B249" s="59" t="s">
        <v>174</v>
      </c>
      <c r="C249" t="str">
        <f>GetValCell("BO45")</f>
        <v>9509.25</v>
      </c>
    </row>
    <row r="250" spans="1:3" ht="12.75">
      <c r="A250" s="59" t="s">
        <v>144</v>
      </c>
      <c r="B250" s="59" t="s">
        <v>175</v>
      </c>
      <c r="C250" t="str">
        <f>GetValCell("CC45")</f>
        <v>0.00</v>
      </c>
    </row>
    <row r="251" spans="1:3" ht="12.75">
      <c r="A251" s="59" t="s">
        <v>144</v>
      </c>
      <c r="B251" s="59" t="s">
        <v>40</v>
      </c>
      <c r="C251" t="str">
        <f>GetValCell("CQ45")</f>
        <v>9509.25</v>
      </c>
    </row>
    <row r="252" spans="1:2" ht="12.75">
      <c r="A252" s="55" t="s">
        <v>160</v>
      </c>
      <c r="B252" s="55" t="s">
        <v>208</v>
      </c>
    </row>
    <row r="253" spans="1:2" ht="12.75">
      <c r="A253" s="53" t="s">
        <v>145</v>
      </c>
      <c r="B253" s="53" t="s">
        <v>209</v>
      </c>
    </row>
    <row r="254" spans="1:3" ht="12.75">
      <c r="A254" s="59" t="s">
        <v>150</v>
      </c>
      <c r="B254" s="59" t="s">
        <v>172</v>
      </c>
      <c r="C254" s="61" t="str">
        <f>GetValCellStr("AV46")</f>
        <v>223</v>
      </c>
    </row>
    <row r="255" spans="1:3" ht="12.75">
      <c r="A255" s="59" t="s">
        <v>144</v>
      </c>
      <c r="B255" s="59" t="s">
        <v>173</v>
      </c>
      <c r="C255" s="17" t="str">
        <f>GetValCell("BA46")</f>
        <v>0.00</v>
      </c>
    </row>
    <row r="256" spans="1:3" ht="12.75">
      <c r="A256" s="59" t="s">
        <v>144</v>
      </c>
      <c r="B256" s="59" t="s">
        <v>174</v>
      </c>
      <c r="C256" t="str">
        <f>GetValCell("BO46")</f>
        <v>3259709.03</v>
      </c>
    </row>
    <row r="257" spans="1:3" ht="12.75">
      <c r="A257" s="59" t="s">
        <v>144</v>
      </c>
      <c r="B257" s="59" t="s">
        <v>175</v>
      </c>
      <c r="C257" t="str">
        <f>GetValCell("CC46")</f>
        <v>0.00</v>
      </c>
    </row>
    <row r="258" spans="1:3" ht="12.75">
      <c r="A258" s="59" t="s">
        <v>144</v>
      </c>
      <c r="B258" s="59" t="s">
        <v>40</v>
      </c>
      <c r="C258" t="str">
        <f>GetValCell("CQ46")</f>
        <v>3259709.03</v>
      </c>
    </row>
    <row r="259" spans="1:2" ht="12.75">
      <c r="A259" s="55" t="s">
        <v>160</v>
      </c>
      <c r="B259" s="55" t="s">
        <v>209</v>
      </c>
    </row>
    <row r="260" spans="1:2" ht="12.75">
      <c r="A260" s="53" t="s">
        <v>145</v>
      </c>
      <c r="B260" s="53" t="s">
        <v>210</v>
      </c>
    </row>
    <row r="261" spans="1:3" ht="12.75">
      <c r="A261" s="59" t="s">
        <v>150</v>
      </c>
      <c r="B261" s="59" t="s">
        <v>172</v>
      </c>
      <c r="C261" s="61" t="str">
        <f>GetValCellStr("AV47")</f>
        <v>224</v>
      </c>
    </row>
    <row r="262" spans="1:3" ht="12.75">
      <c r="A262" s="59" t="s">
        <v>144</v>
      </c>
      <c r="B262" s="59" t="s">
        <v>173</v>
      </c>
      <c r="C262" s="17" t="str">
        <f>GetValCell("BA47")</f>
        <v>0.00</v>
      </c>
    </row>
    <row r="263" spans="1:3" ht="12.75">
      <c r="A263" s="59" t="s">
        <v>144</v>
      </c>
      <c r="B263" s="59" t="s">
        <v>174</v>
      </c>
      <c r="C263" t="str">
        <f>GetValCell("BO47")</f>
        <v>0.00</v>
      </c>
    </row>
    <row r="264" spans="1:3" ht="12.75">
      <c r="A264" s="59" t="s">
        <v>144</v>
      </c>
      <c r="B264" s="59" t="s">
        <v>175</v>
      </c>
      <c r="C264" t="str">
        <f>GetValCell("CC47")</f>
        <v>0.00</v>
      </c>
    </row>
    <row r="265" spans="1:3" ht="12.75">
      <c r="A265" s="59" t="s">
        <v>144</v>
      </c>
      <c r="B265" s="59" t="s">
        <v>40</v>
      </c>
      <c r="C265" t="str">
        <f>GetValCell("CQ47")</f>
        <v>0.00</v>
      </c>
    </row>
    <row r="266" spans="1:2" ht="12.75">
      <c r="A266" s="55" t="s">
        <v>160</v>
      </c>
      <c r="B266" s="55" t="s">
        <v>210</v>
      </c>
    </row>
    <row r="267" spans="1:2" ht="12.75">
      <c r="A267" s="53" t="s">
        <v>145</v>
      </c>
      <c r="B267" s="53" t="s">
        <v>211</v>
      </c>
    </row>
    <row r="268" spans="1:3" ht="12.75">
      <c r="A268" s="59" t="s">
        <v>150</v>
      </c>
      <c r="B268" s="59" t="s">
        <v>172</v>
      </c>
      <c r="C268" s="61" t="str">
        <f>GetValCellStr("AV48")</f>
        <v>225</v>
      </c>
    </row>
    <row r="269" spans="1:3" ht="12.75">
      <c r="A269" s="59" t="s">
        <v>144</v>
      </c>
      <c r="B269" s="59" t="s">
        <v>173</v>
      </c>
      <c r="C269" s="17" t="str">
        <f>GetValCell("BA48")</f>
        <v>0.00</v>
      </c>
    </row>
    <row r="270" spans="1:3" ht="12.75">
      <c r="A270" s="59" t="s">
        <v>144</v>
      </c>
      <c r="B270" s="59" t="s">
        <v>174</v>
      </c>
      <c r="C270" t="str">
        <f>GetValCell("BO48")</f>
        <v>136294.69</v>
      </c>
    </row>
    <row r="271" spans="1:3" ht="12.75">
      <c r="A271" s="59" t="s">
        <v>144</v>
      </c>
      <c r="B271" s="59" t="s">
        <v>175</v>
      </c>
      <c r="C271" t="str">
        <f>GetValCell("CC48")</f>
        <v>0.00</v>
      </c>
    </row>
    <row r="272" spans="1:3" ht="12.75">
      <c r="A272" s="59" t="s">
        <v>144</v>
      </c>
      <c r="B272" s="59" t="s">
        <v>40</v>
      </c>
      <c r="C272" t="str">
        <f>GetValCell("CQ48")</f>
        <v>136294.69</v>
      </c>
    </row>
    <row r="273" spans="1:2" ht="12.75">
      <c r="A273" s="55" t="s">
        <v>160</v>
      </c>
      <c r="B273" s="55" t="s">
        <v>211</v>
      </c>
    </row>
    <row r="274" spans="1:2" ht="12.75">
      <c r="A274" s="53" t="s">
        <v>145</v>
      </c>
      <c r="B274" s="53" t="s">
        <v>212</v>
      </c>
    </row>
    <row r="275" spans="1:3" ht="12.75">
      <c r="A275" s="59" t="s">
        <v>150</v>
      </c>
      <c r="B275" s="59" t="s">
        <v>172</v>
      </c>
      <c r="C275" s="61" t="str">
        <f>GetValCellStr("AV49")</f>
        <v>226</v>
      </c>
    </row>
    <row r="276" spans="1:3" ht="12.75">
      <c r="A276" s="59" t="s">
        <v>144</v>
      </c>
      <c r="B276" s="59" t="s">
        <v>173</v>
      </c>
      <c r="C276" s="17" t="str">
        <f>GetValCell("BA49")</f>
        <v>0.00</v>
      </c>
    </row>
    <row r="277" spans="1:3" ht="12.75">
      <c r="A277" s="59" t="s">
        <v>144</v>
      </c>
      <c r="B277" s="59" t="s">
        <v>174</v>
      </c>
      <c r="C277" t="str">
        <f>GetValCell("BO49")</f>
        <v>648474.96</v>
      </c>
    </row>
    <row r="278" spans="1:3" ht="12.75">
      <c r="A278" s="59" t="s">
        <v>144</v>
      </c>
      <c r="B278" s="59" t="s">
        <v>175</v>
      </c>
      <c r="C278" t="str">
        <f>GetValCell("CC49")</f>
        <v>0.00</v>
      </c>
    </row>
    <row r="279" spans="1:3" ht="12.75">
      <c r="A279" s="59" t="s">
        <v>144</v>
      </c>
      <c r="B279" s="59" t="s">
        <v>40</v>
      </c>
      <c r="C279" t="str">
        <f>GetValCell("CQ49")</f>
        <v>648474.96</v>
      </c>
    </row>
    <row r="280" spans="1:2" ht="12.75">
      <c r="A280" s="55" t="s">
        <v>160</v>
      </c>
      <c r="B280" s="55" t="s">
        <v>212</v>
      </c>
    </row>
    <row r="281" spans="1:2" ht="12.75">
      <c r="A281" s="55" t="s">
        <v>160</v>
      </c>
      <c r="B281" s="55" t="s">
        <v>205</v>
      </c>
    </row>
    <row r="282" spans="1:2" ht="12.75">
      <c r="A282" s="53" t="s">
        <v>145</v>
      </c>
      <c r="B282" s="53" t="s">
        <v>213</v>
      </c>
    </row>
    <row r="283" spans="1:2" ht="12.75">
      <c r="A283" s="53" t="s">
        <v>145</v>
      </c>
      <c r="B283" s="53" t="s">
        <v>214</v>
      </c>
    </row>
    <row r="284" spans="1:3" ht="12.75">
      <c r="A284" s="59" t="s">
        <v>150</v>
      </c>
      <c r="B284" s="59" t="s">
        <v>172</v>
      </c>
      <c r="C284" s="61" t="str">
        <f>GetValCellStr("AV50")</f>
        <v>230</v>
      </c>
    </row>
    <row r="285" spans="1:3" ht="12.75">
      <c r="A285" s="59" t="s">
        <v>144</v>
      </c>
      <c r="B285" s="59" t="s">
        <v>173</v>
      </c>
      <c r="C285" s="17" t="str">
        <f>GetValCell("BA50")</f>
        <v>0.00</v>
      </c>
    </row>
    <row r="286" spans="1:3" ht="12.75">
      <c r="A286" s="59" t="s">
        <v>144</v>
      </c>
      <c r="B286" s="59" t="s">
        <v>174</v>
      </c>
      <c r="C286" t="str">
        <f>GetValCell("BO50")</f>
        <v>0.00</v>
      </c>
    </row>
    <row r="287" spans="1:3" ht="12.75">
      <c r="A287" s="59" t="s">
        <v>144</v>
      </c>
      <c r="B287" s="59" t="s">
        <v>175</v>
      </c>
      <c r="C287" t="str">
        <f>GetValCell("CC50")</f>
        <v>0.00</v>
      </c>
    </row>
    <row r="288" spans="1:3" ht="12.75">
      <c r="A288" s="59" t="s">
        <v>144</v>
      </c>
      <c r="B288" s="59" t="s">
        <v>40</v>
      </c>
      <c r="C288" t="str">
        <f>GetValCell("CQ50")</f>
        <v>0.00</v>
      </c>
    </row>
    <row r="289" spans="1:2" ht="12.75">
      <c r="A289" s="55" t="s">
        <v>160</v>
      </c>
      <c r="B289" s="55" t="s">
        <v>214</v>
      </c>
    </row>
    <row r="290" spans="1:2" ht="12.75">
      <c r="A290" s="53" t="s">
        <v>145</v>
      </c>
      <c r="B290" s="53" t="s">
        <v>215</v>
      </c>
    </row>
    <row r="291" spans="1:3" ht="12.75">
      <c r="A291" s="59" t="s">
        <v>150</v>
      </c>
      <c r="B291" s="59" t="s">
        <v>172</v>
      </c>
      <c r="C291" s="61" t="str">
        <f>GetValCellStr("AV51")</f>
        <v>231</v>
      </c>
    </row>
    <row r="292" spans="1:3" ht="12.75">
      <c r="A292" s="59" t="s">
        <v>144</v>
      </c>
      <c r="B292" s="59" t="s">
        <v>173</v>
      </c>
      <c r="C292" s="17" t="str">
        <f>GetValCell("BA51")</f>
        <v>0.00</v>
      </c>
    </row>
    <row r="293" spans="1:3" ht="12.75">
      <c r="A293" s="59" t="s">
        <v>144</v>
      </c>
      <c r="B293" s="59" t="s">
        <v>174</v>
      </c>
      <c r="C293" t="str">
        <f>GetValCell("BO51")</f>
        <v>0.00</v>
      </c>
    </row>
    <row r="294" spans="1:3" ht="12.75">
      <c r="A294" s="59" t="s">
        <v>144</v>
      </c>
      <c r="B294" s="59" t="s">
        <v>175</v>
      </c>
      <c r="C294" t="str">
        <f>GetValCell("CC51")</f>
        <v>0.00</v>
      </c>
    </row>
    <row r="295" spans="1:3" ht="12.75">
      <c r="A295" s="59" t="s">
        <v>144</v>
      </c>
      <c r="B295" s="59" t="s">
        <v>40</v>
      </c>
      <c r="C295" t="str">
        <f>GetValCell("CQ51")</f>
        <v>0.00</v>
      </c>
    </row>
    <row r="296" spans="1:2" ht="12.75">
      <c r="A296" s="55" t="s">
        <v>160</v>
      </c>
      <c r="B296" s="55" t="s">
        <v>215</v>
      </c>
    </row>
    <row r="297" spans="1:2" ht="12.75">
      <c r="A297" s="53" t="s">
        <v>145</v>
      </c>
      <c r="B297" s="53" t="s">
        <v>216</v>
      </c>
    </row>
    <row r="298" spans="1:3" ht="12.75">
      <c r="A298" s="59" t="s">
        <v>150</v>
      </c>
      <c r="B298" s="59" t="s">
        <v>172</v>
      </c>
      <c r="C298" s="61" t="str">
        <f>GetValCellStr("AV52")</f>
        <v>232</v>
      </c>
    </row>
    <row r="299" spans="1:3" ht="12.75">
      <c r="A299" s="59" t="s">
        <v>144</v>
      </c>
      <c r="B299" s="59" t="s">
        <v>173</v>
      </c>
      <c r="C299" s="17" t="str">
        <f>GetValCell("BA52")</f>
        <v>0.00</v>
      </c>
    </row>
    <row r="300" spans="1:3" ht="12.75">
      <c r="A300" s="59" t="s">
        <v>144</v>
      </c>
      <c r="B300" s="59" t="s">
        <v>174</v>
      </c>
      <c r="C300" t="str">
        <f>GetValCell("BO52")</f>
        <v>0.00</v>
      </c>
    </row>
    <row r="301" spans="1:3" ht="12.75">
      <c r="A301" s="59" t="s">
        <v>144</v>
      </c>
      <c r="B301" s="59" t="s">
        <v>175</v>
      </c>
      <c r="C301" t="str">
        <f>GetValCell("CC52")</f>
        <v>0.00</v>
      </c>
    </row>
    <row r="302" spans="1:3" ht="12.75">
      <c r="A302" s="59" t="s">
        <v>144</v>
      </c>
      <c r="B302" s="59" t="s">
        <v>40</v>
      </c>
      <c r="C302" t="str">
        <f>GetValCell("CQ52")</f>
        <v>0.00</v>
      </c>
    </row>
    <row r="303" spans="1:2" ht="12.75">
      <c r="A303" s="55" t="s">
        <v>160</v>
      </c>
      <c r="B303" s="55" t="s">
        <v>216</v>
      </c>
    </row>
    <row r="304" spans="1:2" ht="12.75">
      <c r="A304" s="55" t="s">
        <v>160</v>
      </c>
      <c r="B304" s="55" t="s">
        <v>213</v>
      </c>
    </row>
    <row r="305" spans="1:2" ht="12.75">
      <c r="A305" s="53" t="s">
        <v>145</v>
      </c>
      <c r="B305" s="53" t="s">
        <v>217</v>
      </c>
    </row>
    <row r="306" spans="1:2" ht="12.75">
      <c r="A306" s="53" t="s">
        <v>145</v>
      </c>
      <c r="B306" s="53" t="s">
        <v>218</v>
      </c>
    </row>
    <row r="307" spans="1:3" ht="12.75">
      <c r="A307" s="59" t="s">
        <v>150</v>
      </c>
      <c r="B307" s="59" t="s">
        <v>172</v>
      </c>
      <c r="C307" s="61" t="str">
        <f>GetValCellStr("AV53")</f>
        <v>240</v>
      </c>
    </row>
    <row r="308" spans="1:3" ht="12.75">
      <c r="A308" s="59" t="s">
        <v>144</v>
      </c>
      <c r="B308" s="59" t="s">
        <v>173</v>
      </c>
      <c r="C308" s="17" t="str">
        <f>GetValCell("BA53")</f>
        <v>0.00</v>
      </c>
    </row>
    <row r="309" spans="1:3" ht="12.75">
      <c r="A309" s="59" t="s">
        <v>144</v>
      </c>
      <c r="B309" s="59" t="s">
        <v>174</v>
      </c>
      <c r="C309" t="str">
        <f>GetValCell("BO53")</f>
        <v>77644.00</v>
      </c>
    </row>
    <row r="310" spans="1:3" ht="12.75">
      <c r="A310" s="59" t="s">
        <v>144</v>
      </c>
      <c r="B310" s="59" t="s">
        <v>175</v>
      </c>
      <c r="C310" t="str">
        <f>GetValCell("CC53")</f>
        <v>0.00</v>
      </c>
    </row>
    <row r="311" spans="1:3" ht="12.75">
      <c r="A311" s="59" t="s">
        <v>144</v>
      </c>
      <c r="B311" s="59" t="s">
        <v>40</v>
      </c>
      <c r="C311" t="str">
        <f>GetValCell("CQ53")</f>
        <v>77644.00</v>
      </c>
    </row>
    <row r="312" spans="1:2" ht="12.75">
      <c r="A312" s="55" t="s">
        <v>160</v>
      </c>
      <c r="B312" s="55" t="s">
        <v>218</v>
      </c>
    </row>
    <row r="313" spans="1:2" ht="12.75">
      <c r="A313" s="53" t="s">
        <v>145</v>
      </c>
      <c r="B313" s="53" t="s">
        <v>219</v>
      </c>
    </row>
    <row r="314" spans="1:3" ht="12.75">
      <c r="A314" s="59" t="s">
        <v>150</v>
      </c>
      <c r="B314" s="59" t="s">
        <v>172</v>
      </c>
      <c r="C314" s="61" t="str">
        <f>GetValCellStr("AV54")</f>
        <v>241</v>
      </c>
    </row>
    <row r="315" spans="1:3" ht="12.75">
      <c r="A315" s="59" t="s">
        <v>144</v>
      </c>
      <c r="B315" s="59" t="s">
        <v>173</v>
      </c>
      <c r="C315" s="17" t="str">
        <f>GetValCell("BA54")</f>
        <v>0.00</v>
      </c>
    </row>
    <row r="316" spans="1:3" ht="12.75">
      <c r="A316" s="59" t="s">
        <v>144</v>
      </c>
      <c r="B316" s="59" t="s">
        <v>174</v>
      </c>
      <c r="C316" t="str">
        <f>GetValCell("BO54")</f>
        <v>77644.00</v>
      </c>
    </row>
    <row r="317" spans="1:3" ht="12.75">
      <c r="A317" s="59" t="s">
        <v>144</v>
      </c>
      <c r="B317" s="59" t="s">
        <v>175</v>
      </c>
      <c r="C317" t="str">
        <f>GetValCell("CC54")</f>
        <v>0.00</v>
      </c>
    </row>
    <row r="318" spans="1:3" ht="12.75">
      <c r="A318" s="59" t="s">
        <v>144</v>
      </c>
      <c r="B318" s="59" t="s">
        <v>40</v>
      </c>
      <c r="C318" t="str">
        <f>GetValCell("CQ54")</f>
        <v>77644.00</v>
      </c>
    </row>
    <row r="319" spans="1:2" ht="12.75">
      <c r="A319" s="55" t="s">
        <v>160</v>
      </c>
      <c r="B319" s="55" t="s">
        <v>219</v>
      </c>
    </row>
    <row r="320" spans="1:2" ht="12.75">
      <c r="A320" s="53" t="s">
        <v>145</v>
      </c>
      <c r="B320" s="53" t="s">
        <v>220</v>
      </c>
    </row>
    <row r="321" spans="1:3" ht="12.75">
      <c r="A321" s="59" t="s">
        <v>150</v>
      </c>
      <c r="B321" s="59" t="s">
        <v>172</v>
      </c>
      <c r="C321" s="61" t="str">
        <f>GetValCellStr("AV55")</f>
        <v>242</v>
      </c>
    </row>
    <row r="322" spans="1:3" ht="12.75">
      <c r="A322" s="59" t="s">
        <v>144</v>
      </c>
      <c r="B322" s="59" t="s">
        <v>173</v>
      </c>
      <c r="C322" s="17" t="str">
        <f>GetValCell("BA55")</f>
        <v>0.00</v>
      </c>
    </row>
    <row r="323" spans="1:3" ht="12.75">
      <c r="A323" s="59" t="s">
        <v>144</v>
      </c>
      <c r="B323" s="59" t="s">
        <v>174</v>
      </c>
      <c r="C323" t="str">
        <f>GetValCell("BO55")</f>
        <v>0.00</v>
      </c>
    </row>
    <row r="324" spans="1:3" ht="12.75">
      <c r="A324" s="59" t="s">
        <v>144</v>
      </c>
      <c r="B324" s="59" t="s">
        <v>175</v>
      </c>
      <c r="C324" t="str">
        <f>GetValCell("CC55")</f>
        <v>0.00</v>
      </c>
    </row>
    <row r="325" spans="1:3" ht="12.75">
      <c r="A325" s="59" t="s">
        <v>144</v>
      </c>
      <c r="B325" s="59" t="s">
        <v>40</v>
      </c>
      <c r="C325" t="str">
        <f>GetValCell("CQ55")</f>
        <v>0.00</v>
      </c>
    </row>
    <row r="326" spans="1:2" ht="12.75">
      <c r="A326" s="55" t="s">
        <v>160</v>
      </c>
      <c r="B326" s="55" t="s">
        <v>220</v>
      </c>
    </row>
    <row r="327" spans="1:2" ht="12.75">
      <c r="A327" s="55" t="s">
        <v>160</v>
      </c>
      <c r="B327" s="55" t="s">
        <v>217</v>
      </c>
    </row>
    <row r="328" spans="1:2" ht="12.75">
      <c r="A328" s="53" t="s">
        <v>145</v>
      </c>
      <c r="B328" s="53" t="s">
        <v>221</v>
      </c>
    </row>
    <row r="329" spans="1:2" ht="12.75">
      <c r="A329" s="53" t="s">
        <v>145</v>
      </c>
      <c r="B329" s="53" t="s">
        <v>222</v>
      </c>
    </row>
    <row r="330" spans="1:3" ht="12.75">
      <c r="A330" s="59" t="s">
        <v>150</v>
      </c>
      <c r="B330" s="59" t="s">
        <v>172</v>
      </c>
      <c r="C330" s="61" t="str">
        <f>GetValCellStr("AV56")</f>
        <v>250</v>
      </c>
    </row>
    <row r="331" spans="1:3" ht="12.75">
      <c r="A331" s="59" t="s">
        <v>144</v>
      </c>
      <c r="B331" s="59" t="s">
        <v>173</v>
      </c>
      <c r="C331" s="17" t="str">
        <f>GetValCell("BA56")</f>
        <v>0.00</v>
      </c>
    </row>
    <row r="332" spans="1:3" ht="12.75">
      <c r="A332" s="59" t="s">
        <v>144</v>
      </c>
      <c r="B332" s="59" t="s">
        <v>174</v>
      </c>
      <c r="C332" t="str">
        <f>GetValCell("BO56")</f>
        <v>0.00</v>
      </c>
    </row>
    <row r="333" spans="1:3" ht="12.75">
      <c r="A333" s="59" t="s">
        <v>144</v>
      </c>
      <c r="B333" s="59" t="s">
        <v>175</v>
      </c>
      <c r="C333" t="str">
        <f>GetValCell("CC56")</f>
        <v>0.00</v>
      </c>
    </row>
    <row r="334" spans="1:3" ht="12.75">
      <c r="A334" s="59" t="s">
        <v>144</v>
      </c>
      <c r="B334" s="59" t="s">
        <v>40</v>
      </c>
      <c r="C334" t="str">
        <f>GetValCell("CQ56")</f>
        <v>0.00</v>
      </c>
    </row>
    <row r="335" spans="1:2" ht="12.75">
      <c r="A335" s="55" t="s">
        <v>160</v>
      </c>
      <c r="B335" s="55" t="s">
        <v>222</v>
      </c>
    </row>
    <row r="336" spans="1:2" ht="12.75">
      <c r="A336" s="53" t="s">
        <v>145</v>
      </c>
      <c r="B336" s="53" t="s">
        <v>223</v>
      </c>
    </row>
    <row r="337" spans="1:3" ht="12.75">
      <c r="A337" s="59" t="s">
        <v>150</v>
      </c>
      <c r="B337" s="59" t="s">
        <v>172</v>
      </c>
      <c r="C337" s="61" t="str">
        <f>GetValCellStr("AV57")</f>
        <v>252</v>
      </c>
    </row>
    <row r="338" spans="1:3" ht="12.75">
      <c r="A338" s="59" t="s">
        <v>144</v>
      </c>
      <c r="B338" s="59" t="s">
        <v>173</v>
      </c>
      <c r="C338" s="17" t="str">
        <f>GetValCell("BA57")</f>
        <v>0.00</v>
      </c>
    </row>
    <row r="339" spans="1:3" ht="12.75">
      <c r="A339" s="59" t="s">
        <v>144</v>
      </c>
      <c r="B339" s="59" t="s">
        <v>174</v>
      </c>
      <c r="C339" t="str">
        <f>GetValCell("BO57")</f>
        <v>0.00</v>
      </c>
    </row>
    <row r="340" spans="1:3" ht="12.75">
      <c r="A340" s="59" t="s">
        <v>144</v>
      </c>
      <c r="B340" s="59" t="s">
        <v>175</v>
      </c>
      <c r="C340" t="str">
        <f>GetValCell("CC57")</f>
        <v>0.00</v>
      </c>
    </row>
    <row r="341" spans="1:3" ht="12.75">
      <c r="A341" s="59" t="s">
        <v>144</v>
      </c>
      <c r="B341" s="59" t="s">
        <v>40</v>
      </c>
      <c r="C341" t="str">
        <f>GetValCell("CQ57")</f>
        <v>0.00</v>
      </c>
    </row>
    <row r="342" spans="1:2" ht="12.75">
      <c r="A342" s="55" t="s">
        <v>160</v>
      </c>
      <c r="B342" s="55" t="s">
        <v>223</v>
      </c>
    </row>
    <row r="343" spans="1:2" ht="12.75">
      <c r="A343" s="53" t="s">
        <v>145</v>
      </c>
      <c r="B343" s="53" t="s">
        <v>224</v>
      </c>
    </row>
    <row r="344" spans="1:3" ht="12.75">
      <c r="A344" s="59" t="s">
        <v>150</v>
      </c>
      <c r="B344" s="59" t="s">
        <v>172</v>
      </c>
      <c r="C344" s="61" t="str">
        <f>GetValCellStr("AV58")</f>
        <v>253</v>
      </c>
    </row>
    <row r="345" spans="1:3" ht="12.75">
      <c r="A345" s="59" t="s">
        <v>144</v>
      </c>
      <c r="B345" s="59" t="s">
        <v>173</v>
      </c>
      <c r="C345" s="17" t="str">
        <f>GetValCell("BA58")</f>
        <v>0.00</v>
      </c>
    </row>
    <row r="346" spans="1:3" ht="12.75">
      <c r="A346" s="59" t="s">
        <v>144</v>
      </c>
      <c r="B346" s="59" t="s">
        <v>174</v>
      </c>
      <c r="C346" t="str">
        <f>GetValCell("BO58")</f>
        <v>0.00</v>
      </c>
    </row>
    <row r="347" spans="1:3" ht="12.75">
      <c r="A347" s="59" t="s">
        <v>144</v>
      </c>
      <c r="B347" s="59" t="s">
        <v>175</v>
      </c>
      <c r="C347" t="str">
        <f>GetValCell("CC58")</f>
        <v>0.00</v>
      </c>
    </row>
    <row r="348" spans="1:3" ht="12.75">
      <c r="A348" s="59" t="s">
        <v>144</v>
      </c>
      <c r="B348" s="59" t="s">
        <v>40</v>
      </c>
      <c r="C348" t="str">
        <f>GetValCell("CQ58")</f>
        <v>0.00</v>
      </c>
    </row>
    <row r="349" spans="1:2" ht="12.75">
      <c r="A349" s="55" t="s">
        <v>160</v>
      </c>
      <c r="B349" s="55" t="s">
        <v>224</v>
      </c>
    </row>
    <row r="350" spans="1:2" ht="12.75">
      <c r="A350" s="55" t="s">
        <v>160</v>
      </c>
      <c r="B350" s="55" t="s">
        <v>221</v>
      </c>
    </row>
    <row r="351" spans="1:2" ht="12.75">
      <c r="A351" s="53" t="s">
        <v>145</v>
      </c>
      <c r="B351" s="53" t="s">
        <v>225</v>
      </c>
    </row>
    <row r="352" spans="1:2" ht="12.75">
      <c r="A352" s="53" t="s">
        <v>145</v>
      </c>
      <c r="B352" s="53" t="s">
        <v>226</v>
      </c>
    </row>
    <row r="353" spans="1:3" ht="12.75">
      <c r="A353" s="59" t="s">
        <v>150</v>
      </c>
      <c r="B353" s="59" t="s">
        <v>172</v>
      </c>
      <c r="C353" s="61" t="str">
        <f>GetValCellStr("AV59")</f>
        <v>260</v>
      </c>
    </row>
    <row r="354" spans="1:3" ht="12.75">
      <c r="A354" s="59" t="s">
        <v>144</v>
      </c>
      <c r="B354" s="59" t="s">
        <v>173</v>
      </c>
      <c r="C354" s="17" t="str">
        <f>GetValCell("BA59")</f>
        <v>0.00</v>
      </c>
    </row>
    <row r="355" spans="1:3" ht="12.75">
      <c r="A355" s="59" t="s">
        <v>144</v>
      </c>
      <c r="B355" s="59" t="s">
        <v>174</v>
      </c>
      <c r="C355" t="str">
        <f>GetValCell("BO59")</f>
        <v>537418.56</v>
      </c>
    </row>
    <row r="356" spans="1:3" ht="12.75">
      <c r="A356" s="59" t="s">
        <v>144</v>
      </c>
      <c r="B356" s="59" t="s">
        <v>175</v>
      </c>
      <c r="C356" t="str">
        <f>GetValCell("CC59")</f>
        <v>0.00</v>
      </c>
    </row>
    <row r="357" spans="1:3" ht="12.75">
      <c r="A357" s="59" t="s">
        <v>144</v>
      </c>
      <c r="B357" s="59" t="s">
        <v>40</v>
      </c>
      <c r="C357" t="str">
        <f>GetValCell("CQ59")</f>
        <v>537418.56</v>
      </c>
    </row>
    <row r="358" spans="1:2" ht="12.75">
      <c r="A358" s="55" t="s">
        <v>160</v>
      </c>
      <c r="B358" s="55" t="s">
        <v>226</v>
      </c>
    </row>
    <row r="359" spans="1:2" ht="12.75">
      <c r="A359" s="53" t="s">
        <v>145</v>
      </c>
      <c r="B359" s="53" t="s">
        <v>227</v>
      </c>
    </row>
    <row r="360" spans="1:3" ht="12.75">
      <c r="A360" s="59" t="s">
        <v>150</v>
      </c>
      <c r="B360" s="59" t="s">
        <v>172</v>
      </c>
      <c r="C360" s="61" t="str">
        <f>GetValCellStr("AV60")</f>
        <v>262</v>
      </c>
    </row>
    <row r="361" spans="1:3" ht="12.75">
      <c r="A361" s="59" t="s">
        <v>144</v>
      </c>
      <c r="B361" s="59" t="s">
        <v>173</v>
      </c>
      <c r="C361" s="17" t="str">
        <f>GetValCell("BA60")</f>
        <v>0.00</v>
      </c>
    </row>
    <row r="362" spans="1:3" ht="12.75">
      <c r="A362" s="59" t="s">
        <v>144</v>
      </c>
      <c r="B362" s="59" t="s">
        <v>174</v>
      </c>
      <c r="C362" t="str">
        <f>GetValCell("BO60")</f>
        <v>537418.56</v>
      </c>
    </row>
    <row r="363" spans="1:3" ht="12.75">
      <c r="A363" s="59" t="s">
        <v>144</v>
      </c>
      <c r="B363" s="59" t="s">
        <v>175</v>
      </c>
      <c r="C363" t="str">
        <f>GetValCell("CC60")</f>
        <v>0.00</v>
      </c>
    </row>
    <row r="364" spans="1:3" ht="12.75">
      <c r="A364" s="59" t="s">
        <v>144</v>
      </c>
      <c r="B364" s="59" t="s">
        <v>40</v>
      </c>
      <c r="C364" t="str">
        <f>GetValCell("CQ60")</f>
        <v>537418.56</v>
      </c>
    </row>
    <row r="365" spans="1:2" ht="12.75">
      <c r="A365" s="55" t="s">
        <v>160</v>
      </c>
      <c r="B365" s="55" t="s">
        <v>227</v>
      </c>
    </row>
    <row r="366" spans="1:2" ht="12.75">
      <c r="A366" s="53" t="s">
        <v>145</v>
      </c>
      <c r="B366" s="53" t="s">
        <v>228</v>
      </c>
    </row>
    <row r="367" spans="1:3" ht="12.75">
      <c r="A367" s="59" t="s">
        <v>150</v>
      </c>
      <c r="B367" s="59" t="s">
        <v>172</v>
      </c>
      <c r="C367" s="61" t="str">
        <f>GetValCellStr("AV61")</f>
        <v>263</v>
      </c>
    </row>
    <row r="368" spans="1:3" ht="12.75">
      <c r="A368" s="59" t="s">
        <v>144</v>
      </c>
      <c r="B368" s="59" t="s">
        <v>173</v>
      </c>
      <c r="C368" s="17" t="str">
        <f>GetValCell("BA61")</f>
        <v>0.00</v>
      </c>
    </row>
    <row r="369" spans="1:3" ht="12.75">
      <c r="A369" s="59" t="s">
        <v>144</v>
      </c>
      <c r="B369" s="59" t="s">
        <v>174</v>
      </c>
      <c r="C369" t="str">
        <f>GetValCell("BO61")</f>
        <v>0.00</v>
      </c>
    </row>
    <row r="370" spans="1:3" ht="12.75">
      <c r="A370" s="59" t="s">
        <v>144</v>
      </c>
      <c r="B370" s="59" t="s">
        <v>175</v>
      </c>
      <c r="C370" t="str">
        <f>GetValCell("CC61")</f>
        <v>0.00</v>
      </c>
    </row>
    <row r="371" spans="1:3" ht="12.75">
      <c r="A371" s="59" t="s">
        <v>144</v>
      </c>
      <c r="B371" s="59" t="s">
        <v>40</v>
      </c>
      <c r="C371" t="str">
        <f>GetValCell("CQ61")</f>
        <v>0.00</v>
      </c>
    </row>
    <row r="372" spans="1:2" ht="12.75">
      <c r="A372" s="55" t="s">
        <v>160</v>
      </c>
      <c r="B372" s="55" t="s">
        <v>228</v>
      </c>
    </row>
    <row r="373" spans="1:2" ht="12.75">
      <c r="A373" s="55" t="s">
        <v>160</v>
      </c>
      <c r="B373" s="55" t="s">
        <v>225</v>
      </c>
    </row>
    <row r="374" spans="1:2" ht="12.75">
      <c r="A374" s="53" t="s">
        <v>145</v>
      </c>
      <c r="B374" s="53" t="s">
        <v>229</v>
      </c>
    </row>
    <row r="375" spans="1:3" ht="12.75">
      <c r="A375" s="59" t="s">
        <v>150</v>
      </c>
      <c r="B375" s="59" t="s">
        <v>172</v>
      </c>
      <c r="C375" s="61" t="str">
        <f>GetValCellStr("AV62")</f>
        <v>290</v>
      </c>
    </row>
    <row r="376" spans="1:3" ht="12.75">
      <c r="A376" s="59" t="s">
        <v>144</v>
      </c>
      <c r="B376" s="59" t="s">
        <v>173</v>
      </c>
      <c r="C376" s="17" t="str">
        <f>GetValCell("BA62")</f>
        <v>0.00</v>
      </c>
    </row>
    <row r="377" spans="1:3" ht="12.75">
      <c r="A377" s="59" t="s">
        <v>144</v>
      </c>
      <c r="B377" s="59" t="s">
        <v>174</v>
      </c>
      <c r="C377" t="str">
        <f>GetValCell("BO62")</f>
        <v>247337.15</v>
      </c>
    </row>
    <row r="378" spans="1:3" ht="12.75">
      <c r="A378" s="59" t="s">
        <v>144</v>
      </c>
      <c r="B378" s="59" t="s">
        <v>175</v>
      </c>
      <c r="C378" t="str">
        <f>GetValCell("CC62")</f>
        <v>0.00</v>
      </c>
    </row>
    <row r="379" spans="1:3" ht="12.75">
      <c r="A379" s="59" t="s">
        <v>144</v>
      </c>
      <c r="B379" s="59" t="s">
        <v>40</v>
      </c>
      <c r="C379" t="str">
        <f>GetValCell("CQ62")</f>
        <v>247337.15</v>
      </c>
    </row>
    <row r="380" spans="1:2" ht="12.75">
      <c r="A380" s="55" t="s">
        <v>160</v>
      </c>
      <c r="B380" s="55" t="s">
        <v>229</v>
      </c>
    </row>
    <row r="381" spans="1:2" ht="12.75">
      <c r="A381" s="53" t="s">
        <v>145</v>
      </c>
      <c r="B381" s="53" t="s">
        <v>230</v>
      </c>
    </row>
    <row r="382" spans="1:2" ht="12.75">
      <c r="A382" s="53" t="s">
        <v>145</v>
      </c>
      <c r="B382" s="53" t="s">
        <v>231</v>
      </c>
    </row>
    <row r="383" spans="1:3" ht="12.75">
      <c r="A383" s="59" t="s">
        <v>150</v>
      </c>
      <c r="B383" s="59" t="s">
        <v>172</v>
      </c>
      <c r="C383" s="61" t="str">
        <f>GetValCellStr("AV66")</f>
        <v>270</v>
      </c>
    </row>
    <row r="384" spans="1:3" ht="12.75">
      <c r="A384" s="59" t="s">
        <v>144</v>
      </c>
      <c r="B384" s="59" t="s">
        <v>173</v>
      </c>
      <c r="C384" s="17" t="str">
        <f>GetValCell("BA66")</f>
        <v>0.00</v>
      </c>
    </row>
    <row r="385" spans="1:3" ht="12.75">
      <c r="A385" s="59" t="s">
        <v>144</v>
      </c>
      <c r="B385" s="59" t="s">
        <v>174</v>
      </c>
      <c r="C385" t="str">
        <f>GetValCell("BO66")</f>
        <v>9807291.16</v>
      </c>
    </row>
    <row r="386" spans="1:3" ht="12.75">
      <c r="A386" s="59" t="s">
        <v>144</v>
      </c>
      <c r="B386" s="59" t="s">
        <v>175</v>
      </c>
      <c r="C386" t="str">
        <f>GetValCell("CC66")</f>
        <v>0.00</v>
      </c>
    </row>
    <row r="387" spans="1:3" ht="12.75">
      <c r="A387" s="59" t="s">
        <v>144</v>
      </c>
      <c r="B387" s="59" t="s">
        <v>40</v>
      </c>
      <c r="C387" t="str">
        <f>GetValCell("CQ66")</f>
        <v>9807291.16</v>
      </c>
    </row>
    <row r="388" spans="1:2" ht="12.75">
      <c r="A388" s="55" t="s">
        <v>160</v>
      </c>
      <c r="B388" s="55" t="s">
        <v>231</v>
      </c>
    </row>
    <row r="389" spans="1:2" ht="12.75">
      <c r="A389" s="53" t="s">
        <v>145</v>
      </c>
      <c r="B389" s="53" t="s">
        <v>232</v>
      </c>
    </row>
    <row r="390" spans="1:3" ht="12.75">
      <c r="A390" s="59" t="s">
        <v>150</v>
      </c>
      <c r="B390" s="59" t="s">
        <v>172</v>
      </c>
      <c r="C390" s="61" t="str">
        <f>GetValCellStr("AV67")</f>
        <v>271</v>
      </c>
    </row>
    <row r="391" spans="1:3" ht="12.75">
      <c r="A391" s="59" t="s">
        <v>144</v>
      </c>
      <c r="B391" s="59" t="s">
        <v>173</v>
      </c>
      <c r="C391" s="17" t="str">
        <f>GetValCell("BA67")</f>
        <v>0.00</v>
      </c>
    </row>
    <row r="392" spans="1:3" ht="12.75">
      <c r="A392" s="59" t="s">
        <v>144</v>
      </c>
      <c r="B392" s="59" t="s">
        <v>174</v>
      </c>
      <c r="C392" t="str">
        <f>GetValCell("BO67")</f>
        <v>5087243.17</v>
      </c>
    </row>
    <row r="393" spans="1:3" ht="12.75">
      <c r="A393" s="59" t="s">
        <v>144</v>
      </c>
      <c r="B393" s="59" t="s">
        <v>175</v>
      </c>
      <c r="C393" t="str">
        <f>GetValCell("CC67")</f>
        <v>0.00</v>
      </c>
    </row>
    <row r="394" spans="1:3" ht="12.75">
      <c r="A394" s="59" t="s">
        <v>144</v>
      </c>
      <c r="B394" s="59" t="s">
        <v>40</v>
      </c>
      <c r="C394" t="str">
        <f>GetValCell("CQ67")</f>
        <v>5087243.17</v>
      </c>
    </row>
    <row r="395" spans="1:2" ht="12.75">
      <c r="A395" s="55" t="s">
        <v>160</v>
      </c>
      <c r="B395" s="55" t="s">
        <v>232</v>
      </c>
    </row>
    <row r="396" spans="1:2" ht="12.75">
      <c r="A396" s="53" t="s">
        <v>145</v>
      </c>
      <c r="B396" s="53" t="s">
        <v>233</v>
      </c>
    </row>
    <row r="397" spans="1:3" ht="12.75">
      <c r="A397" s="59" t="s">
        <v>150</v>
      </c>
      <c r="B397" s="59" t="s">
        <v>172</v>
      </c>
      <c r="C397" s="61" t="str">
        <f>GetValCellStr("AV68")</f>
        <v>272</v>
      </c>
    </row>
    <row r="398" spans="1:3" ht="12.75">
      <c r="A398" s="59" t="s">
        <v>144</v>
      </c>
      <c r="B398" s="59" t="s">
        <v>173</v>
      </c>
      <c r="C398" s="17" t="str">
        <f>GetValCell("BA68")</f>
        <v>0.00</v>
      </c>
    </row>
    <row r="399" spans="1:3" ht="12.75">
      <c r="A399" s="59" t="s">
        <v>144</v>
      </c>
      <c r="B399" s="59" t="s">
        <v>174</v>
      </c>
      <c r="C399" t="str">
        <f>GetValCell("BO68")</f>
        <v>4720047.99</v>
      </c>
    </row>
    <row r="400" spans="1:3" ht="12.75">
      <c r="A400" s="59" t="s">
        <v>144</v>
      </c>
      <c r="B400" s="59" t="s">
        <v>175</v>
      </c>
      <c r="C400" t="str">
        <f>GetValCell("CC68")</f>
        <v>0.00</v>
      </c>
    </row>
    <row r="401" spans="1:3" ht="12.75">
      <c r="A401" s="59" t="s">
        <v>144</v>
      </c>
      <c r="B401" s="59" t="s">
        <v>40</v>
      </c>
      <c r="C401" t="str">
        <f>GetValCell("CQ68")</f>
        <v>4720047.99</v>
      </c>
    </row>
    <row r="402" spans="1:2" ht="12.75">
      <c r="A402" s="55" t="s">
        <v>160</v>
      </c>
      <c r="B402" s="55" t="s">
        <v>233</v>
      </c>
    </row>
    <row r="403" spans="1:2" ht="12.75">
      <c r="A403" s="53" t="s">
        <v>145</v>
      </c>
      <c r="B403" s="53" t="s">
        <v>234</v>
      </c>
    </row>
    <row r="404" spans="1:3" ht="12.75">
      <c r="A404" s="59" t="s">
        <v>150</v>
      </c>
      <c r="B404" s="59" t="s">
        <v>172</v>
      </c>
      <c r="C404" s="61" t="str">
        <f>GetValCellStr("AV69")</f>
        <v>273</v>
      </c>
    </row>
    <row r="405" spans="1:3" ht="12.75">
      <c r="A405" s="59" t="s">
        <v>144</v>
      </c>
      <c r="B405" s="59" t="s">
        <v>173</v>
      </c>
      <c r="C405" s="17" t="str">
        <f>GetValCell("BA69")</f>
        <v>0.00</v>
      </c>
    </row>
    <row r="406" spans="1:3" ht="12.75">
      <c r="A406" s="59" t="s">
        <v>144</v>
      </c>
      <c r="B406" s="59" t="s">
        <v>174</v>
      </c>
      <c r="C406" t="str">
        <f>GetValCell("BO69")</f>
        <v>0.00</v>
      </c>
    </row>
    <row r="407" spans="1:3" ht="12.75">
      <c r="A407" s="59" t="s">
        <v>144</v>
      </c>
      <c r="B407" s="59" t="s">
        <v>175</v>
      </c>
      <c r="C407" t="str">
        <f>GetValCell("CC69")</f>
        <v>0.00</v>
      </c>
    </row>
    <row r="408" spans="1:3" ht="12.75">
      <c r="A408" s="59" t="s">
        <v>144</v>
      </c>
      <c r="B408" s="59" t="s">
        <v>40</v>
      </c>
      <c r="C408" t="str">
        <f>GetValCell("CQ69")</f>
        <v>0.00</v>
      </c>
    </row>
    <row r="409" spans="1:2" ht="12.75">
      <c r="A409" s="55" t="s">
        <v>160</v>
      </c>
      <c r="B409" s="55" t="s">
        <v>234</v>
      </c>
    </row>
    <row r="410" spans="1:2" ht="12.75">
      <c r="A410" s="55" t="s">
        <v>160</v>
      </c>
      <c r="B410" s="55" t="s">
        <v>230</v>
      </c>
    </row>
    <row r="411" spans="1:2" ht="12.75">
      <c r="A411" s="53" t="s">
        <v>145</v>
      </c>
      <c r="B411" s="53" t="s">
        <v>235</v>
      </c>
    </row>
    <row r="412" spans="1:3" ht="12.75">
      <c r="A412" s="59" t="s">
        <v>150</v>
      </c>
      <c r="B412" s="59" t="s">
        <v>172</v>
      </c>
      <c r="C412" s="61">
        <f>GetValCellStr("AV70")</f>
      </c>
    </row>
    <row r="413" spans="1:3" ht="12.75">
      <c r="A413" s="59" t="s">
        <v>144</v>
      </c>
      <c r="B413" s="59" t="s">
        <v>173</v>
      </c>
      <c r="C413" s="17" t="str">
        <f>GetValCell("BA70")</f>
        <v>0.00</v>
      </c>
    </row>
    <row r="414" spans="1:3" ht="12.75">
      <c r="A414" s="59" t="s">
        <v>144</v>
      </c>
      <c r="B414" s="59" t="s">
        <v>174</v>
      </c>
      <c r="C414" t="str">
        <f>GetValCell("BO70")</f>
        <v>0.00</v>
      </c>
    </row>
    <row r="415" spans="1:3" ht="12.75">
      <c r="A415" s="59" t="s">
        <v>144</v>
      </c>
      <c r="B415" s="59" t="s">
        <v>175</v>
      </c>
      <c r="C415" t="str">
        <f>GetValCell("CC70")</f>
        <v>0.00</v>
      </c>
    </row>
    <row r="416" spans="1:3" ht="12.75">
      <c r="A416" s="59" t="s">
        <v>144</v>
      </c>
      <c r="B416" s="59" t="s">
        <v>40</v>
      </c>
      <c r="C416" t="str">
        <f>GetValCell("CQ70")</f>
        <v>0.00</v>
      </c>
    </row>
    <row r="417" spans="1:2" ht="12.75">
      <c r="A417" s="55" t="s">
        <v>160</v>
      </c>
      <c r="B417" s="55" t="s">
        <v>235</v>
      </c>
    </row>
    <row r="418" spans="1:2" ht="12.75">
      <c r="A418" s="55" t="s">
        <v>160</v>
      </c>
      <c r="B418" s="55" t="s">
        <v>198</v>
      </c>
    </row>
    <row r="419" spans="1:2" ht="12.75">
      <c r="A419" s="53" t="s">
        <v>145</v>
      </c>
      <c r="B419" s="53" t="s">
        <v>236</v>
      </c>
    </row>
    <row r="420" spans="1:2" ht="12.75">
      <c r="A420" s="53" t="s">
        <v>145</v>
      </c>
      <c r="B420" s="53" t="s">
        <v>237</v>
      </c>
    </row>
    <row r="421" spans="1:3" ht="12.75">
      <c r="A421" s="59" t="s">
        <v>150</v>
      </c>
      <c r="B421" s="59" t="s">
        <v>172</v>
      </c>
      <c r="C421" s="61">
        <f>GetValCellStr("AV71")</f>
      </c>
    </row>
    <row r="422" spans="1:3" ht="12.75">
      <c r="A422" s="59" t="s">
        <v>144</v>
      </c>
      <c r="B422" s="59" t="s">
        <v>173</v>
      </c>
      <c r="C422" s="17" t="str">
        <f>GetValCell("BA71")</f>
        <v>0.00</v>
      </c>
    </row>
    <row r="423" spans="1:3" ht="12.75">
      <c r="A423" s="59" t="s">
        <v>144</v>
      </c>
      <c r="B423" s="59" t="s">
        <v>174</v>
      </c>
      <c r="C423" t="str">
        <f>GetValCell("BO71")</f>
        <v>-22724171.44</v>
      </c>
    </row>
    <row r="424" spans="1:3" ht="12.75">
      <c r="A424" s="59" t="s">
        <v>144</v>
      </c>
      <c r="B424" s="59" t="s">
        <v>175</v>
      </c>
      <c r="C424" t="str">
        <f>GetValCell("CC71")</f>
        <v>0.00</v>
      </c>
    </row>
    <row r="425" spans="1:3" ht="12.75">
      <c r="A425" s="59" t="s">
        <v>144</v>
      </c>
      <c r="B425" s="59" t="s">
        <v>40</v>
      </c>
      <c r="C425" t="str">
        <f>GetValCell("CQ71")</f>
        <v>-22724171.44</v>
      </c>
    </row>
    <row r="426" spans="1:2" ht="12.75">
      <c r="A426" s="55" t="s">
        <v>160</v>
      </c>
      <c r="B426" s="55" t="s">
        <v>237</v>
      </c>
    </row>
    <row r="427" spans="1:2" ht="12.75">
      <c r="A427" s="53" t="s">
        <v>145</v>
      </c>
      <c r="B427" s="53" t="s">
        <v>238</v>
      </c>
    </row>
    <row r="428" spans="1:3" ht="12.75">
      <c r="A428" s="59" t="s">
        <v>150</v>
      </c>
      <c r="B428" s="59" t="s">
        <v>172</v>
      </c>
      <c r="C428" s="61">
        <f>GetValCellStr("AV72")</f>
      </c>
    </row>
    <row r="429" spans="1:3" ht="12.75">
      <c r="A429" s="59" t="s">
        <v>144</v>
      </c>
      <c r="B429" s="59" t="s">
        <v>173</v>
      </c>
      <c r="C429" s="17" t="str">
        <f>GetValCell("BA72")</f>
        <v>0.00</v>
      </c>
    </row>
    <row r="430" spans="1:3" ht="12.75">
      <c r="A430" s="59" t="s">
        <v>144</v>
      </c>
      <c r="B430" s="59" t="s">
        <v>174</v>
      </c>
      <c r="C430" t="str">
        <f>GetValCell("BO72")</f>
        <v>-22724171.44</v>
      </c>
    </row>
    <row r="431" spans="1:3" ht="12.75">
      <c r="A431" s="59" t="s">
        <v>144</v>
      </c>
      <c r="B431" s="59" t="s">
        <v>175</v>
      </c>
      <c r="C431" t="str">
        <f>GetValCell("CC72")</f>
        <v>0.00</v>
      </c>
    </row>
    <row r="432" spans="1:3" ht="12.75">
      <c r="A432" s="59" t="s">
        <v>144</v>
      </c>
      <c r="B432" s="59" t="s">
        <v>40</v>
      </c>
      <c r="C432" t="str">
        <f>GetValCell("CQ72")</f>
        <v>-22724171.44</v>
      </c>
    </row>
    <row r="433" spans="1:2" ht="12.75">
      <c r="A433" s="55" t="s">
        <v>160</v>
      </c>
      <c r="B433" s="55" t="s">
        <v>238</v>
      </c>
    </row>
    <row r="434" spans="1:2" ht="12.75">
      <c r="A434" s="53" t="s">
        <v>145</v>
      </c>
      <c r="B434" s="53" t="s">
        <v>239</v>
      </c>
    </row>
    <row r="435" spans="1:3" ht="12.75">
      <c r="A435" s="59" t="s">
        <v>150</v>
      </c>
      <c r="B435" s="59" t="s">
        <v>172</v>
      </c>
      <c r="C435" s="61">
        <f>GetValCellStr("AV73")</f>
      </c>
    </row>
    <row r="436" spans="1:3" ht="12.75">
      <c r="A436" s="59" t="s">
        <v>144</v>
      </c>
      <c r="B436" s="59" t="s">
        <v>173</v>
      </c>
      <c r="C436" s="17" t="str">
        <f>GetValCell("BA73")</f>
        <v>0.00</v>
      </c>
    </row>
    <row r="437" spans="1:3" ht="12.75">
      <c r="A437" s="59" t="s">
        <v>144</v>
      </c>
      <c r="B437" s="59" t="s">
        <v>174</v>
      </c>
      <c r="C437" t="str">
        <f>GetValCell("BO73")</f>
        <v>0.00</v>
      </c>
    </row>
    <row r="438" spans="1:3" ht="12.75">
      <c r="A438" s="59" t="s">
        <v>144</v>
      </c>
      <c r="B438" s="59" t="s">
        <v>175</v>
      </c>
      <c r="C438" t="str">
        <f>GetValCell("CC73")</f>
        <v>0.00</v>
      </c>
    </row>
    <row r="439" spans="1:3" ht="12.75">
      <c r="A439" s="59" t="s">
        <v>144</v>
      </c>
      <c r="B439" s="59" t="s">
        <v>40</v>
      </c>
      <c r="C439" t="str">
        <f>GetValCell("CQ73")</f>
        <v>0.00</v>
      </c>
    </row>
    <row r="440" spans="1:2" ht="12.75">
      <c r="A440" s="55" t="s">
        <v>160</v>
      </c>
      <c r="B440" s="55" t="s">
        <v>239</v>
      </c>
    </row>
    <row r="441" spans="1:2" ht="12.75">
      <c r="A441" s="53" t="s">
        <v>145</v>
      </c>
      <c r="B441" s="53" t="s">
        <v>240</v>
      </c>
    </row>
    <row r="442" spans="1:2" ht="12.75">
      <c r="A442" s="53" t="s">
        <v>145</v>
      </c>
      <c r="B442" s="53" t="s">
        <v>241</v>
      </c>
    </row>
    <row r="443" spans="1:3" ht="12.75">
      <c r="A443" s="59" t="s">
        <v>150</v>
      </c>
      <c r="B443" s="59" t="s">
        <v>172</v>
      </c>
      <c r="C443" s="61">
        <f>GetValCellStr("AV74")</f>
      </c>
    </row>
    <row r="444" spans="1:3" ht="12.75">
      <c r="A444" s="59" t="s">
        <v>144</v>
      </c>
      <c r="B444" s="59" t="s">
        <v>173</v>
      </c>
      <c r="C444" s="17" t="str">
        <f>GetValCell("BA74")</f>
        <v>0.00</v>
      </c>
    </row>
    <row r="445" spans="1:3" ht="12.75">
      <c r="A445" s="59" t="s">
        <v>144</v>
      </c>
      <c r="B445" s="59" t="s">
        <v>174</v>
      </c>
      <c r="C445" t="str">
        <f>GetValCell("BO74")</f>
        <v>-1786399.91</v>
      </c>
    </row>
    <row r="446" spans="1:3" ht="12.75">
      <c r="A446" s="59" t="s">
        <v>144</v>
      </c>
      <c r="B446" s="59" t="s">
        <v>175</v>
      </c>
      <c r="C446" t="str">
        <f>GetValCell("CC74")</f>
        <v>0.00</v>
      </c>
    </row>
    <row r="447" spans="1:3" ht="12.75">
      <c r="A447" s="59" t="s">
        <v>144</v>
      </c>
      <c r="B447" s="59" t="s">
        <v>40</v>
      </c>
      <c r="C447" t="str">
        <f>GetValCell("CQ74")</f>
        <v>-1786399.91</v>
      </c>
    </row>
    <row r="448" spans="1:2" ht="12.75">
      <c r="A448" s="55" t="s">
        <v>160</v>
      </c>
      <c r="B448" s="55" t="s">
        <v>241</v>
      </c>
    </row>
    <row r="449" spans="1:2" ht="12.75">
      <c r="A449" s="53" t="s">
        <v>145</v>
      </c>
      <c r="B449" s="53" t="s">
        <v>242</v>
      </c>
    </row>
    <row r="450" spans="1:2" ht="12.75">
      <c r="A450" s="53" t="s">
        <v>145</v>
      </c>
      <c r="B450" s="53" t="s">
        <v>243</v>
      </c>
    </row>
    <row r="451" spans="1:3" ht="12.75">
      <c r="A451" s="59" t="s">
        <v>150</v>
      </c>
      <c r="B451" s="59" t="s">
        <v>172</v>
      </c>
      <c r="C451" s="61">
        <f>GetValCellStr("AV75")</f>
      </c>
    </row>
    <row r="452" spans="1:3" ht="12.75">
      <c r="A452" s="59" t="s">
        <v>144</v>
      </c>
      <c r="B452" s="59" t="s">
        <v>173</v>
      </c>
      <c r="C452" s="17" t="str">
        <f>GetValCell("BA75")</f>
        <v>0.00</v>
      </c>
    </row>
    <row r="453" spans="1:3" ht="12.75">
      <c r="A453" s="59" t="s">
        <v>144</v>
      </c>
      <c r="B453" s="59" t="s">
        <v>174</v>
      </c>
      <c r="C453" t="str">
        <f>GetValCell("BO75")</f>
        <v>-4275458.97</v>
      </c>
    </row>
    <row r="454" spans="1:3" ht="12.75">
      <c r="A454" s="59" t="s">
        <v>144</v>
      </c>
      <c r="B454" s="59" t="s">
        <v>175</v>
      </c>
      <c r="C454" t="str">
        <f>GetValCell("CC75")</f>
        <v>0.00</v>
      </c>
    </row>
    <row r="455" spans="1:3" ht="12.75">
      <c r="A455" s="59" t="s">
        <v>144</v>
      </c>
      <c r="B455" s="59" t="s">
        <v>40</v>
      </c>
      <c r="C455" t="str">
        <f>GetValCell("CQ75")</f>
        <v>-4275458.97</v>
      </c>
    </row>
    <row r="456" spans="1:2" ht="12.75">
      <c r="A456" s="55" t="s">
        <v>160</v>
      </c>
      <c r="B456" s="55" t="s">
        <v>243</v>
      </c>
    </row>
    <row r="457" spans="1:2" ht="12.75">
      <c r="A457" s="53" t="s">
        <v>145</v>
      </c>
      <c r="B457" s="53" t="s">
        <v>244</v>
      </c>
    </row>
    <row r="458" spans="1:3" ht="12.75">
      <c r="A458" s="59" t="s">
        <v>150</v>
      </c>
      <c r="B458" s="59" t="s">
        <v>172</v>
      </c>
      <c r="C458" s="61" t="str">
        <f>GetValCellStr("AV76")</f>
        <v>310</v>
      </c>
    </row>
    <row r="459" spans="1:3" ht="12.75">
      <c r="A459" s="59" t="s">
        <v>144</v>
      </c>
      <c r="B459" s="59" t="s">
        <v>173</v>
      </c>
      <c r="C459" s="17" t="str">
        <f>GetValCell("BA76")</f>
        <v>0.00</v>
      </c>
    </row>
    <row r="460" spans="1:3" ht="12.75">
      <c r="A460" s="59" t="s">
        <v>144</v>
      </c>
      <c r="B460" s="59" t="s">
        <v>174</v>
      </c>
      <c r="C460" t="str">
        <f>GetValCell("BO76")</f>
        <v>890028.20</v>
      </c>
    </row>
    <row r="461" spans="1:3" ht="12.75">
      <c r="A461" s="59" t="s">
        <v>144</v>
      </c>
      <c r="B461" s="59" t="s">
        <v>175</v>
      </c>
      <c r="C461" t="str">
        <f>GetValCell("CC76")</f>
        <v>0.00</v>
      </c>
    </row>
    <row r="462" spans="1:3" ht="12.75">
      <c r="A462" s="59" t="s">
        <v>144</v>
      </c>
      <c r="B462" s="59" t="s">
        <v>40</v>
      </c>
      <c r="C462" t="str">
        <f>GetValCell("CQ76")</f>
        <v>890028.20</v>
      </c>
    </row>
    <row r="463" spans="1:2" ht="12.75">
      <c r="A463" s="55" t="s">
        <v>160</v>
      </c>
      <c r="B463" s="56" t="s">
        <v>244</v>
      </c>
    </row>
    <row r="464" spans="1:2" ht="12.75">
      <c r="A464" s="53" t="s">
        <v>145</v>
      </c>
      <c r="B464" s="53" t="s">
        <v>245</v>
      </c>
    </row>
    <row r="465" spans="1:3" ht="12.75">
      <c r="A465" s="59" t="s">
        <v>150</v>
      </c>
      <c r="B465" s="59" t="s">
        <v>172</v>
      </c>
      <c r="C465" s="61" t="str">
        <f>GetValCellStr("AV77")</f>
        <v>410</v>
      </c>
    </row>
    <row r="466" spans="1:3" ht="12.75">
      <c r="A466" s="59" t="s">
        <v>144</v>
      </c>
      <c r="B466" s="59" t="s">
        <v>173</v>
      </c>
      <c r="C466" s="17" t="str">
        <f>GetValCell("BA77")</f>
        <v>0.00</v>
      </c>
    </row>
    <row r="467" spans="1:3" ht="12.75">
      <c r="A467" s="59" t="s">
        <v>144</v>
      </c>
      <c r="B467" s="59" t="s">
        <v>174</v>
      </c>
      <c r="C467" t="str">
        <f>GetValCell("BO77")</f>
        <v>5165487.17</v>
      </c>
    </row>
    <row r="468" spans="1:3" ht="12.75">
      <c r="A468" s="59" t="s">
        <v>144</v>
      </c>
      <c r="B468" s="59" t="s">
        <v>175</v>
      </c>
      <c r="C468" t="str">
        <f>GetValCell("CC77")</f>
        <v>0.00</v>
      </c>
    </row>
    <row r="469" spans="1:3" ht="12.75">
      <c r="A469" s="59" t="s">
        <v>144</v>
      </c>
      <c r="B469" s="59" t="s">
        <v>40</v>
      </c>
      <c r="C469" t="str">
        <f>GetValCell("CQ77")</f>
        <v>5165487.17</v>
      </c>
    </row>
    <row r="470" spans="1:2" ht="12.75">
      <c r="A470" s="55" t="s">
        <v>160</v>
      </c>
      <c r="B470" s="55" t="s">
        <v>245</v>
      </c>
    </row>
    <row r="471" spans="1:2" ht="12.75">
      <c r="A471" s="55" t="s">
        <v>160</v>
      </c>
      <c r="B471" s="55" t="s">
        <v>242</v>
      </c>
    </row>
    <row r="472" spans="1:2" ht="12.75">
      <c r="A472" s="53" t="s">
        <v>145</v>
      </c>
      <c r="B472" s="53" t="s">
        <v>246</v>
      </c>
    </row>
    <row r="473" spans="1:2" ht="12.75">
      <c r="A473" s="53" t="s">
        <v>145</v>
      </c>
      <c r="B473" s="53" t="s">
        <v>243</v>
      </c>
    </row>
    <row r="474" spans="1:3" ht="12.75">
      <c r="A474" s="59" t="s">
        <v>150</v>
      </c>
      <c r="B474" s="59" t="s">
        <v>172</v>
      </c>
      <c r="C474" s="61">
        <f>GetValCellStr("AV78")</f>
      </c>
    </row>
    <row r="475" spans="1:3" ht="12.75">
      <c r="A475" s="59" t="s">
        <v>144</v>
      </c>
      <c r="B475" s="59" t="s">
        <v>173</v>
      </c>
      <c r="C475" s="17" t="str">
        <f>GetValCell("BA78")</f>
        <v>0.00</v>
      </c>
    </row>
    <row r="476" spans="1:3" ht="12.75">
      <c r="A476" s="59" t="s">
        <v>144</v>
      </c>
      <c r="B476" s="59" t="s">
        <v>174</v>
      </c>
      <c r="C476" t="str">
        <f>GetValCell("BO78")</f>
        <v>0.00</v>
      </c>
    </row>
    <row r="477" spans="1:3" ht="12.75">
      <c r="A477" s="59" t="s">
        <v>144</v>
      </c>
      <c r="B477" s="59" t="s">
        <v>175</v>
      </c>
      <c r="C477" t="str">
        <f>GetValCell("CC78")</f>
        <v>0.00</v>
      </c>
    </row>
    <row r="478" spans="1:3" ht="12.75">
      <c r="A478" s="59" t="s">
        <v>144</v>
      </c>
      <c r="B478" s="59" t="s">
        <v>40</v>
      </c>
      <c r="C478" t="str">
        <f>GetValCell("CQ78")</f>
        <v>0.00</v>
      </c>
    </row>
    <row r="479" spans="1:2" ht="12.75">
      <c r="A479" s="55" t="s">
        <v>160</v>
      </c>
      <c r="B479" s="55" t="s">
        <v>243</v>
      </c>
    </row>
    <row r="480" spans="1:2" ht="12.75">
      <c r="A480" s="53" t="s">
        <v>145</v>
      </c>
      <c r="B480" s="53" t="s">
        <v>244</v>
      </c>
    </row>
    <row r="481" spans="1:3" ht="12.75">
      <c r="A481" s="59" t="s">
        <v>150</v>
      </c>
      <c r="B481" s="59" t="s">
        <v>172</v>
      </c>
      <c r="C481" s="61" t="str">
        <f>GetValCellStr("AV79")</f>
        <v>320</v>
      </c>
    </row>
    <row r="482" spans="1:3" ht="12.75">
      <c r="A482" s="59" t="s">
        <v>144</v>
      </c>
      <c r="B482" s="59" t="s">
        <v>173</v>
      </c>
      <c r="C482" s="17" t="str">
        <f>GetValCell("BA79")</f>
        <v>0.00</v>
      </c>
    </row>
    <row r="483" spans="1:3" ht="12.75">
      <c r="A483" s="59" t="s">
        <v>144</v>
      </c>
      <c r="B483" s="59" t="s">
        <v>174</v>
      </c>
      <c r="C483" t="str">
        <f>GetValCell("BO79")</f>
        <v>0.00</v>
      </c>
    </row>
    <row r="484" spans="1:3" ht="12.75">
      <c r="A484" s="59" t="s">
        <v>144</v>
      </c>
      <c r="B484" s="59" t="s">
        <v>175</v>
      </c>
      <c r="C484" t="str">
        <f>GetValCell("CC79")</f>
        <v>0.00</v>
      </c>
    </row>
    <row r="485" spans="1:3" ht="12.75">
      <c r="A485" s="59" t="s">
        <v>144</v>
      </c>
      <c r="B485" s="59" t="s">
        <v>40</v>
      </c>
      <c r="C485" t="str">
        <f>GetValCell("CQ79")</f>
        <v>0.00</v>
      </c>
    </row>
    <row r="486" spans="1:2" ht="12.75">
      <c r="A486" s="55" t="s">
        <v>160</v>
      </c>
      <c r="B486" s="56" t="s">
        <v>244</v>
      </c>
    </row>
    <row r="487" spans="1:2" ht="12.75">
      <c r="A487" s="53" t="s">
        <v>145</v>
      </c>
      <c r="B487" s="53" t="s">
        <v>245</v>
      </c>
    </row>
    <row r="488" spans="1:3" ht="12.75">
      <c r="A488" s="59" t="s">
        <v>150</v>
      </c>
      <c r="B488" s="59" t="s">
        <v>172</v>
      </c>
      <c r="C488" s="61" t="str">
        <f>GetValCellStr("AV80")</f>
        <v>420</v>
      </c>
    </row>
    <row r="489" spans="1:3" ht="12.75">
      <c r="A489" s="59" t="s">
        <v>144</v>
      </c>
      <c r="B489" s="59" t="s">
        <v>173</v>
      </c>
      <c r="C489" s="17" t="str">
        <f>GetValCell("BA80")</f>
        <v>0.00</v>
      </c>
    </row>
    <row r="490" spans="1:3" ht="12.75">
      <c r="A490" s="59" t="s">
        <v>144</v>
      </c>
      <c r="B490" s="59" t="s">
        <v>174</v>
      </c>
      <c r="C490" t="str">
        <f>GetValCell("BO80")</f>
        <v>0.00</v>
      </c>
    </row>
    <row r="491" spans="1:3" ht="12.75">
      <c r="A491" s="59" t="s">
        <v>144</v>
      </c>
      <c r="B491" s="59" t="s">
        <v>175</v>
      </c>
      <c r="C491" t="str">
        <f>GetValCell("CC80")</f>
        <v>0.00</v>
      </c>
    </row>
    <row r="492" spans="1:3" ht="12.75">
      <c r="A492" s="59" t="s">
        <v>144</v>
      </c>
      <c r="B492" s="59" t="s">
        <v>40</v>
      </c>
      <c r="C492" t="str">
        <f>GetValCell("CQ80")</f>
        <v>0.00</v>
      </c>
    </row>
    <row r="493" spans="1:2" ht="12.75">
      <c r="A493" s="55" t="s">
        <v>160</v>
      </c>
      <c r="B493" s="55" t="s">
        <v>245</v>
      </c>
    </row>
    <row r="494" spans="1:2" ht="12.75">
      <c r="A494" s="55" t="s">
        <v>160</v>
      </c>
      <c r="B494" s="55" t="s">
        <v>246</v>
      </c>
    </row>
    <row r="495" spans="1:2" ht="12.75">
      <c r="A495" s="53" t="s">
        <v>145</v>
      </c>
      <c r="B495" s="53" t="s">
        <v>247</v>
      </c>
    </row>
    <row r="496" spans="1:2" ht="12.75">
      <c r="A496" s="53" t="s">
        <v>145</v>
      </c>
      <c r="B496" s="53" t="s">
        <v>243</v>
      </c>
    </row>
    <row r="497" spans="1:3" ht="12.75">
      <c r="A497" s="59" t="s">
        <v>150</v>
      </c>
      <c r="B497" s="59" t="s">
        <v>172</v>
      </c>
      <c r="C497" s="61">
        <f>GetValCellStr("AV81")</f>
      </c>
    </row>
    <row r="498" spans="1:3" ht="12.75">
      <c r="A498" s="59" t="s">
        <v>144</v>
      </c>
      <c r="B498" s="59" t="s">
        <v>173</v>
      </c>
      <c r="C498" s="17" t="str">
        <f>GetValCell("BA81")</f>
        <v>0.00</v>
      </c>
    </row>
    <row r="499" spans="1:3" ht="12.75">
      <c r="A499" s="59" t="s">
        <v>144</v>
      </c>
      <c r="B499" s="59" t="s">
        <v>174</v>
      </c>
      <c r="C499" t="str">
        <f>GetValCell("BO81")</f>
        <v>2369188.73</v>
      </c>
    </row>
    <row r="500" spans="1:3" ht="12.75">
      <c r="A500" s="59" t="s">
        <v>144</v>
      </c>
      <c r="B500" s="59" t="s">
        <v>175</v>
      </c>
      <c r="C500" t="str">
        <f>GetValCell("CC81")</f>
        <v>0.00</v>
      </c>
    </row>
    <row r="501" spans="1:3" ht="12.75">
      <c r="A501" s="59" t="s">
        <v>144</v>
      </c>
      <c r="B501" s="59" t="s">
        <v>40</v>
      </c>
      <c r="C501" t="str">
        <f>GetValCell("CQ81")</f>
        <v>2369188.73</v>
      </c>
    </row>
    <row r="502" spans="1:2" ht="12.75">
      <c r="A502" s="55" t="s">
        <v>160</v>
      </c>
      <c r="B502" s="55" t="s">
        <v>243</v>
      </c>
    </row>
    <row r="503" spans="1:2" ht="12.75">
      <c r="A503" s="53" t="s">
        <v>145</v>
      </c>
      <c r="B503" s="53" t="s">
        <v>244</v>
      </c>
    </row>
    <row r="504" spans="1:3" ht="12.75">
      <c r="A504" s="59" t="s">
        <v>150</v>
      </c>
      <c r="B504" s="59" t="s">
        <v>172</v>
      </c>
      <c r="C504" s="61" t="str">
        <f>GetValCellStr("AV82")</f>
        <v>330</v>
      </c>
    </row>
    <row r="505" spans="1:3" ht="12.75">
      <c r="A505" s="59" t="s">
        <v>144</v>
      </c>
      <c r="B505" s="59" t="s">
        <v>173</v>
      </c>
      <c r="C505" s="17" t="str">
        <f>GetValCell("BA82")</f>
        <v>0.00</v>
      </c>
    </row>
    <row r="506" spans="1:3" ht="12.75">
      <c r="A506" s="59" t="s">
        <v>144</v>
      </c>
      <c r="B506" s="59" t="s">
        <v>174</v>
      </c>
      <c r="C506" t="str">
        <f>GetValCell("BO82")</f>
        <v>2369188.73</v>
      </c>
    </row>
    <row r="507" spans="1:3" ht="12.75">
      <c r="A507" s="59" t="s">
        <v>144</v>
      </c>
      <c r="B507" s="59" t="s">
        <v>175</v>
      </c>
      <c r="C507" t="str">
        <f>GetValCell("CC82")</f>
        <v>0.00</v>
      </c>
    </row>
    <row r="508" spans="1:3" ht="12.75">
      <c r="A508" s="59" t="s">
        <v>144</v>
      </c>
      <c r="B508" s="59" t="s">
        <v>40</v>
      </c>
      <c r="C508" t="str">
        <f>GetValCell("CQ82")</f>
        <v>2369188.73</v>
      </c>
    </row>
    <row r="509" spans="1:2" ht="12.75">
      <c r="A509" s="55" t="s">
        <v>160</v>
      </c>
      <c r="B509" s="56" t="s">
        <v>244</v>
      </c>
    </row>
    <row r="510" spans="1:2" ht="12.75">
      <c r="A510" s="53" t="s">
        <v>145</v>
      </c>
      <c r="B510" s="53" t="s">
        <v>245</v>
      </c>
    </row>
    <row r="511" spans="1:3" ht="12.75">
      <c r="A511" s="59" t="s">
        <v>150</v>
      </c>
      <c r="B511" s="59" t="s">
        <v>172</v>
      </c>
      <c r="C511" s="61" t="str">
        <f>GetValCellStr("AV83")</f>
        <v>430</v>
      </c>
    </row>
    <row r="512" spans="1:3" ht="12.75">
      <c r="A512" s="59" t="s">
        <v>144</v>
      </c>
      <c r="B512" s="59" t="s">
        <v>173</v>
      </c>
      <c r="C512" s="17" t="str">
        <f>GetValCell("BA83")</f>
        <v>0.00</v>
      </c>
    </row>
    <row r="513" spans="1:3" ht="12.75">
      <c r="A513" s="59" t="s">
        <v>144</v>
      </c>
      <c r="B513" s="59" t="s">
        <v>174</v>
      </c>
      <c r="C513" t="str">
        <f>GetValCell("BO83")</f>
        <v>0.00</v>
      </c>
    </row>
    <row r="514" spans="1:3" ht="12.75">
      <c r="A514" s="59" t="s">
        <v>144</v>
      </c>
      <c r="B514" s="59" t="s">
        <v>175</v>
      </c>
      <c r="C514" t="str">
        <f>GetValCell("CC83")</f>
        <v>0.00</v>
      </c>
    </row>
    <row r="515" spans="1:3" ht="12.75">
      <c r="A515" s="59" t="s">
        <v>144</v>
      </c>
      <c r="B515" s="59" t="s">
        <v>40</v>
      </c>
      <c r="C515" t="str">
        <f>GetValCell("CQ83")</f>
        <v>0.00</v>
      </c>
    </row>
    <row r="516" spans="1:2" ht="12.75">
      <c r="A516" s="55" t="s">
        <v>160</v>
      </c>
      <c r="B516" s="55" t="s">
        <v>245</v>
      </c>
    </row>
    <row r="517" spans="1:2" ht="12.75">
      <c r="A517" s="55" t="s">
        <v>160</v>
      </c>
      <c r="B517" s="55" t="s">
        <v>247</v>
      </c>
    </row>
    <row r="518" spans="1:2" ht="12.75">
      <c r="A518" s="53" t="s">
        <v>145</v>
      </c>
      <c r="B518" s="53" t="s">
        <v>248</v>
      </c>
    </row>
    <row r="519" spans="1:2" ht="12.75">
      <c r="A519" s="53" t="s">
        <v>145</v>
      </c>
      <c r="B519" s="53" t="s">
        <v>243</v>
      </c>
    </row>
    <row r="520" spans="1:3" ht="12.75">
      <c r="A520" s="59" t="s">
        <v>150</v>
      </c>
      <c r="B520" s="59" t="s">
        <v>172</v>
      </c>
      <c r="C520" s="61">
        <f>GetValCellStr("AV84")</f>
      </c>
    </row>
    <row r="521" spans="1:3" ht="12.75">
      <c r="A521" s="59" t="s">
        <v>144</v>
      </c>
      <c r="B521" s="59" t="s">
        <v>173</v>
      </c>
      <c r="C521" s="17" t="str">
        <f>GetValCell("BA84")</f>
        <v>0.00</v>
      </c>
    </row>
    <row r="522" spans="1:3" ht="12.75">
      <c r="A522" s="59" t="s">
        <v>144</v>
      </c>
      <c r="B522" s="59" t="s">
        <v>174</v>
      </c>
      <c r="C522" t="str">
        <f>GetValCell("BO84")</f>
        <v>119870.33</v>
      </c>
    </row>
    <row r="523" spans="1:3" ht="12.75">
      <c r="A523" s="59" t="s">
        <v>144</v>
      </c>
      <c r="B523" s="59" t="s">
        <v>175</v>
      </c>
      <c r="C523" t="str">
        <f>GetValCell("CC84")</f>
        <v>0.00</v>
      </c>
    </row>
    <row r="524" spans="1:3" ht="12.75">
      <c r="A524" s="59" t="s">
        <v>144</v>
      </c>
      <c r="B524" s="59" t="s">
        <v>40</v>
      </c>
      <c r="C524" t="str">
        <f>GetValCell("CQ84")</f>
        <v>119870.33</v>
      </c>
    </row>
    <row r="525" spans="1:2" ht="12.75">
      <c r="A525" s="55" t="s">
        <v>160</v>
      </c>
      <c r="B525" s="55" t="s">
        <v>243</v>
      </c>
    </row>
    <row r="526" spans="1:2" ht="12.75">
      <c r="A526" s="53" t="s">
        <v>145</v>
      </c>
      <c r="B526" s="53" t="s">
        <v>244</v>
      </c>
    </row>
    <row r="527" spans="1:3" ht="12.75">
      <c r="A527" s="59" t="s">
        <v>150</v>
      </c>
      <c r="B527" s="59" t="s">
        <v>172</v>
      </c>
      <c r="C527" s="61" t="str">
        <f>GetValCellStr("AV85")</f>
        <v>340</v>
      </c>
    </row>
    <row r="528" spans="1:3" ht="12.75">
      <c r="A528" s="59" t="s">
        <v>144</v>
      </c>
      <c r="B528" s="59" t="s">
        <v>173</v>
      </c>
      <c r="C528" s="17" t="str">
        <f>GetValCell("BA85")</f>
        <v>0.00</v>
      </c>
    </row>
    <row r="529" spans="1:3" ht="12.75">
      <c r="A529" s="59" t="s">
        <v>144</v>
      </c>
      <c r="B529" s="59" t="s">
        <v>174</v>
      </c>
      <c r="C529" t="str">
        <f>GetValCell("BO85")</f>
        <v>5446519.40</v>
      </c>
    </row>
    <row r="530" spans="1:3" ht="12.75">
      <c r="A530" s="59" t="s">
        <v>144</v>
      </c>
      <c r="B530" s="59" t="s">
        <v>175</v>
      </c>
      <c r="C530" t="str">
        <f>GetValCell("CC85")</f>
        <v>0.00</v>
      </c>
    </row>
    <row r="531" spans="1:3" ht="12.75">
      <c r="A531" s="59" t="s">
        <v>144</v>
      </c>
      <c r="B531" s="59" t="s">
        <v>40</v>
      </c>
      <c r="C531" t="str">
        <f>GetValCell("CQ85")</f>
        <v>5446519.40</v>
      </c>
    </row>
    <row r="532" spans="1:2" ht="12.75">
      <c r="A532" s="55" t="s">
        <v>160</v>
      </c>
      <c r="B532" s="56" t="s">
        <v>244</v>
      </c>
    </row>
    <row r="533" spans="1:2" ht="12.75">
      <c r="A533" s="53" t="s">
        <v>145</v>
      </c>
      <c r="B533" s="53" t="s">
        <v>245</v>
      </c>
    </row>
    <row r="534" spans="1:3" ht="12.75">
      <c r="A534" s="59" t="s">
        <v>150</v>
      </c>
      <c r="B534" s="59" t="s">
        <v>172</v>
      </c>
      <c r="C534" s="61" t="str">
        <f>GetValCellStr("AV86")</f>
        <v>440</v>
      </c>
    </row>
    <row r="535" spans="1:3" ht="12.75">
      <c r="A535" s="59" t="s">
        <v>144</v>
      </c>
      <c r="B535" s="59" t="s">
        <v>173</v>
      </c>
      <c r="C535" s="17" t="str">
        <f>GetValCell("BA86")</f>
        <v>0.00</v>
      </c>
    </row>
    <row r="536" spans="1:3" ht="12.75">
      <c r="A536" s="59" t="s">
        <v>144</v>
      </c>
      <c r="B536" s="59" t="s">
        <v>174</v>
      </c>
      <c r="C536" t="str">
        <f>GetValCell("BO86")</f>
        <v>5326649.07</v>
      </c>
    </row>
    <row r="537" spans="1:3" ht="12.75">
      <c r="A537" s="59" t="s">
        <v>144</v>
      </c>
      <c r="B537" s="59" t="s">
        <v>175</v>
      </c>
      <c r="C537" t="str">
        <f>GetValCell("CC86")</f>
        <v>0.00</v>
      </c>
    </row>
    <row r="538" spans="1:3" ht="12.75">
      <c r="A538" s="59" t="s">
        <v>144</v>
      </c>
      <c r="B538" s="59" t="s">
        <v>40</v>
      </c>
      <c r="C538" t="str">
        <f>GetValCell("CQ86")</f>
        <v>5326649.07</v>
      </c>
    </row>
    <row r="539" spans="1:2" ht="12.75">
      <c r="A539" s="55" t="s">
        <v>160</v>
      </c>
      <c r="B539" s="55" t="s">
        <v>245</v>
      </c>
    </row>
    <row r="540" spans="1:2" ht="12.75">
      <c r="A540" s="55" t="s">
        <v>160</v>
      </c>
      <c r="B540" s="55" t="s">
        <v>248</v>
      </c>
    </row>
    <row r="541" spans="1:2" ht="12.75">
      <c r="A541" s="53" t="s">
        <v>145</v>
      </c>
      <c r="B541" s="53" t="s">
        <v>249</v>
      </c>
    </row>
    <row r="542" spans="1:2" ht="12.75">
      <c r="A542" s="53" t="s">
        <v>145</v>
      </c>
      <c r="B542" s="53" t="s">
        <v>250</v>
      </c>
    </row>
    <row r="543" spans="1:3" ht="12.75">
      <c r="A543" s="59" t="s">
        <v>150</v>
      </c>
      <c r="B543" s="59" t="s">
        <v>172</v>
      </c>
      <c r="C543" s="17">
        <f>GetValCellStr("AV87")</f>
      </c>
    </row>
    <row r="544" spans="1:3" ht="12.75">
      <c r="A544" s="59" t="s">
        <v>144</v>
      </c>
      <c r="B544" s="59" t="s">
        <v>173</v>
      </c>
      <c r="C544" s="17" t="str">
        <f>GetValCell("BA87")</f>
        <v>0.00</v>
      </c>
    </row>
    <row r="545" spans="1:3" ht="12.75">
      <c r="A545" s="59" t="s">
        <v>144</v>
      </c>
      <c r="B545" s="59" t="s">
        <v>174</v>
      </c>
      <c r="C545" t="str">
        <f>GetValCell("BO87")</f>
        <v>0.00</v>
      </c>
    </row>
    <row r="546" spans="1:3" ht="12.75">
      <c r="A546" s="59" t="s">
        <v>144</v>
      </c>
      <c r="B546" s="59" t="s">
        <v>175</v>
      </c>
      <c r="C546" t="str">
        <f>GetValCell("CC87")</f>
        <v>0.00</v>
      </c>
    </row>
    <row r="547" spans="1:3" ht="12.75">
      <c r="A547" s="59" t="s">
        <v>144</v>
      </c>
      <c r="B547" s="59" t="s">
        <v>40</v>
      </c>
      <c r="C547" t="str">
        <f>GetValCell("CQ87")</f>
        <v>0.00</v>
      </c>
    </row>
    <row r="548" spans="1:2" ht="12.75">
      <c r="A548" s="55" t="s">
        <v>160</v>
      </c>
      <c r="B548" s="55" t="s">
        <v>250</v>
      </c>
    </row>
    <row r="549" spans="1:2" ht="12.75">
      <c r="A549" s="53" t="s">
        <v>145</v>
      </c>
      <c r="B549" s="53" t="s">
        <v>251</v>
      </c>
    </row>
    <row r="550" spans="1:3" ht="12.75">
      <c r="A550" s="59" t="s">
        <v>144</v>
      </c>
      <c r="B550" s="59" t="s">
        <v>173</v>
      </c>
      <c r="C550" s="17" t="str">
        <f>GetValCell("BA88")</f>
        <v>0.00</v>
      </c>
    </row>
    <row r="551" spans="1:3" ht="12.75">
      <c r="A551" s="59" t="s">
        <v>144</v>
      </c>
      <c r="B551" s="59" t="s">
        <v>174</v>
      </c>
      <c r="C551" t="str">
        <f>GetValCell("BO88")</f>
        <v>35512230.55</v>
      </c>
    </row>
    <row r="552" spans="1:3" ht="12.75">
      <c r="A552" s="59" t="s">
        <v>144</v>
      </c>
      <c r="B552" s="59" t="s">
        <v>175</v>
      </c>
      <c r="C552" t="str">
        <f>GetValCell("CC88")</f>
        <v>0.00</v>
      </c>
    </row>
    <row r="553" spans="1:3" ht="12.75">
      <c r="A553" s="59" t="s">
        <v>144</v>
      </c>
      <c r="B553" s="59" t="s">
        <v>40</v>
      </c>
      <c r="C553" t="str">
        <f>GetValCell("CQ88")</f>
        <v>35512230.55</v>
      </c>
    </row>
    <row r="554" spans="1:2" ht="12.75">
      <c r="A554" s="55" t="s">
        <v>160</v>
      </c>
      <c r="B554" s="55" t="s">
        <v>251</v>
      </c>
    </row>
    <row r="555" spans="1:2" ht="12.75">
      <c r="A555" s="53" t="s">
        <v>145</v>
      </c>
      <c r="B555" s="53" t="s">
        <v>252</v>
      </c>
    </row>
    <row r="556" spans="1:3" ht="12.75">
      <c r="A556" s="59" t="s">
        <v>144</v>
      </c>
      <c r="B556" s="59" t="s">
        <v>173</v>
      </c>
      <c r="C556" s="17" t="str">
        <f>GetValCell("BA89")</f>
        <v>0.00</v>
      </c>
    </row>
    <row r="557" spans="1:3" ht="12.75">
      <c r="A557" s="59" t="s">
        <v>144</v>
      </c>
      <c r="B557" s="59" t="s">
        <v>174</v>
      </c>
      <c r="C557" t="str">
        <f>GetValCell("BO89")</f>
        <v>35512230.55</v>
      </c>
    </row>
    <row r="558" spans="1:3" ht="12.75">
      <c r="A558" s="59" t="s">
        <v>144</v>
      </c>
      <c r="B558" s="59" t="s">
        <v>175</v>
      </c>
      <c r="C558" t="str">
        <f>GetValCell("CC89")</f>
        <v>0.00</v>
      </c>
    </row>
    <row r="559" spans="1:3" ht="12.75">
      <c r="A559" s="59" t="s">
        <v>144</v>
      </c>
      <c r="B559" s="59" t="s">
        <v>40</v>
      </c>
      <c r="C559" t="str">
        <f>GetValCell("CQ89")</f>
        <v>35512230.55</v>
      </c>
    </row>
    <row r="560" spans="1:2" ht="12.75">
      <c r="A560" s="55" t="s">
        <v>160</v>
      </c>
      <c r="B560" s="55" t="s">
        <v>252</v>
      </c>
    </row>
    <row r="561" spans="1:2" ht="12.75">
      <c r="A561" s="55" t="s">
        <v>160</v>
      </c>
      <c r="B561" s="55" t="s">
        <v>249</v>
      </c>
    </row>
    <row r="562" spans="1:2" ht="12.75">
      <c r="A562" s="55" t="s">
        <v>160</v>
      </c>
      <c r="B562" s="55" t="s">
        <v>240</v>
      </c>
    </row>
    <row r="563" spans="1:2" ht="12.75">
      <c r="A563" s="53" t="s">
        <v>145</v>
      </c>
      <c r="B563" s="53" t="s">
        <v>253</v>
      </c>
    </row>
    <row r="564" spans="1:2" ht="12.75">
      <c r="A564" s="53" t="s">
        <v>145</v>
      </c>
      <c r="B564" s="53" t="s">
        <v>254</v>
      </c>
    </row>
    <row r="565" spans="1:3" ht="12.75">
      <c r="A565" s="59" t="s">
        <v>150</v>
      </c>
      <c r="B565" s="59" t="s">
        <v>172</v>
      </c>
      <c r="C565" s="61">
        <f>GetValCellStr("AV93")</f>
      </c>
    </row>
    <row r="566" spans="1:3" ht="12.75">
      <c r="A566" s="59" t="s">
        <v>144</v>
      </c>
      <c r="B566" s="59" t="s">
        <v>173</v>
      </c>
      <c r="C566" s="17" t="str">
        <f>GetValCell("BA93")</f>
        <v>0.00</v>
      </c>
    </row>
    <row r="567" spans="1:3" ht="12.75">
      <c r="A567" s="59" t="s">
        <v>144</v>
      </c>
      <c r="B567" s="59" t="s">
        <v>174</v>
      </c>
      <c r="C567" t="str">
        <f>GetValCell("BO93")</f>
        <v>-20937771.53</v>
      </c>
    </row>
    <row r="568" spans="1:3" ht="12.75">
      <c r="A568" s="59" t="s">
        <v>144</v>
      </c>
      <c r="B568" s="59" t="s">
        <v>175</v>
      </c>
      <c r="C568" t="str">
        <f>GetValCell("CC93")</f>
        <v>0.00</v>
      </c>
    </row>
    <row r="569" spans="1:3" ht="12.75">
      <c r="A569" s="59" t="s">
        <v>144</v>
      </c>
      <c r="B569" s="59" t="s">
        <v>40</v>
      </c>
      <c r="C569" t="str">
        <f>GetValCell("CQ93")</f>
        <v>-20937771.53</v>
      </c>
    </row>
    <row r="570" spans="1:2" ht="12.75">
      <c r="A570" s="55" t="s">
        <v>160</v>
      </c>
      <c r="B570" s="55" t="s">
        <v>254</v>
      </c>
    </row>
    <row r="571" spans="1:2" ht="12.75">
      <c r="A571" s="53" t="s">
        <v>145</v>
      </c>
      <c r="B571" s="53" t="s">
        <v>255</v>
      </c>
    </row>
    <row r="572" spans="1:2" ht="12.75">
      <c r="A572" s="53" t="s">
        <v>145</v>
      </c>
      <c r="B572" s="53" t="s">
        <v>256</v>
      </c>
    </row>
    <row r="573" spans="1:3" ht="12.75">
      <c r="A573" s="59" t="s">
        <v>150</v>
      </c>
      <c r="B573" s="59" t="s">
        <v>172</v>
      </c>
      <c r="C573" s="61">
        <f>GetValCellStr("AV94")</f>
      </c>
    </row>
    <row r="574" spans="1:3" ht="12.75">
      <c r="A574" s="59" t="s">
        <v>144</v>
      </c>
      <c r="B574" s="59" t="s">
        <v>173</v>
      </c>
      <c r="C574" s="17" t="str">
        <f>GetValCell("BA94")</f>
        <v>0.00</v>
      </c>
    </row>
    <row r="575" spans="1:3" ht="12.75">
      <c r="A575" s="59" t="s">
        <v>144</v>
      </c>
      <c r="B575" s="59" t="s">
        <v>174</v>
      </c>
      <c r="C575" t="str">
        <f>GetValCell("BO94")</f>
        <v>-20937771.53</v>
      </c>
    </row>
    <row r="576" spans="1:3" ht="12.75">
      <c r="A576" s="59" t="s">
        <v>144</v>
      </c>
      <c r="B576" s="59" t="s">
        <v>175</v>
      </c>
      <c r="C576" t="str">
        <f>GetValCell("CC94")</f>
        <v>0.00</v>
      </c>
    </row>
    <row r="577" spans="1:3" ht="12.75">
      <c r="A577" s="59" t="s">
        <v>144</v>
      </c>
      <c r="B577" s="59" t="s">
        <v>40</v>
      </c>
      <c r="C577" t="str">
        <f>GetValCell("CQ94")</f>
        <v>-20937771.53</v>
      </c>
    </row>
    <row r="578" spans="1:2" ht="12.75">
      <c r="A578" s="55" t="s">
        <v>160</v>
      </c>
      <c r="B578" s="55" t="s">
        <v>256</v>
      </c>
    </row>
    <row r="579" spans="1:2" ht="12.75">
      <c r="A579" s="53" t="s">
        <v>145</v>
      </c>
      <c r="B579" s="53" t="s">
        <v>257</v>
      </c>
    </row>
    <row r="580" spans="1:2" ht="12.75">
      <c r="A580" s="53" t="s">
        <v>145</v>
      </c>
      <c r="B580" s="53" t="s">
        <v>258</v>
      </c>
    </row>
    <row r="581" spans="1:3" ht="12.75">
      <c r="A581" s="59" t="s">
        <v>150</v>
      </c>
      <c r="B581" s="59" t="s">
        <v>172</v>
      </c>
      <c r="C581" s="61">
        <f>GetValCellStr("AV95")</f>
      </c>
    </row>
    <row r="582" spans="1:3" ht="12.75">
      <c r="A582" s="59" t="s">
        <v>144</v>
      </c>
      <c r="B582" s="59" t="s">
        <v>173</v>
      </c>
      <c r="C582" s="17" t="str">
        <f>GetValCell("BA95")</f>
        <v>0.00</v>
      </c>
    </row>
    <row r="583" spans="1:3" ht="12.75">
      <c r="A583" s="59" t="s">
        <v>144</v>
      </c>
      <c r="B583" s="59" t="s">
        <v>174</v>
      </c>
      <c r="C583" t="str">
        <f>GetValCell("BO95")</f>
        <v>-20515.82</v>
      </c>
    </row>
    <row r="584" spans="1:3" ht="12.75">
      <c r="A584" s="59" t="s">
        <v>144</v>
      </c>
      <c r="B584" s="59" t="s">
        <v>175</v>
      </c>
      <c r="C584" t="str">
        <f>GetValCell("CC95")</f>
        <v>0.00</v>
      </c>
    </row>
    <row r="585" spans="1:3" ht="12.75">
      <c r="A585" s="59" t="s">
        <v>144</v>
      </c>
      <c r="B585" s="59" t="s">
        <v>40</v>
      </c>
      <c r="C585" t="str">
        <f>GetValCell("CQ95")</f>
        <v>-20515.82</v>
      </c>
    </row>
    <row r="586" spans="1:2" ht="12.75">
      <c r="A586" s="55" t="s">
        <v>160</v>
      </c>
      <c r="B586" s="55" t="s">
        <v>258</v>
      </c>
    </row>
    <row r="587" spans="1:2" ht="12.75">
      <c r="A587" s="53" t="s">
        <v>145</v>
      </c>
      <c r="B587" s="53" t="s">
        <v>259</v>
      </c>
    </row>
    <row r="588" spans="1:3" ht="12.75">
      <c r="A588" s="59" t="s">
        <v>150</v>
      </c>
      <c r="B588" s="59" t="s">
        <v>172</v>
      </c>
      <c r="C588" s="61" t="str">
        <f>GetValCellStr("AV96")</f>
        <v>510</v>
      </c>
    </row>
    <row r="589" spans="1:3" ht="12.75">
      <c r="A589" s="59" t="s">
        <v>144</v>
      </c>
      <c r="B589" s="59" t="s">
        <v>173</v>
      </c>
      <c r="C589" s="17" t="str">
        <f>GetValCell("BA96")</f>
        <v>379819.43</v>
      </c>
    </row>
    <row r="590" spans="1:3" ht="12.75">
      <c r="A590" s="59" t="s">
        <v>144</v>
      </c>
      <c r="B590" s="59" t="s">
        <v>174</v>
      </c>
      <c r="C590" t="str">
        <f>GetValCell("BO96")</f>
        <v>30940571.58</v>
      </c>
    </row>
    <row r="591" spans="1:3" ht="12.75">
      <c r="A591" s="59" t="s">
        <v>144</v>
      </c>
      <c r="B591" s="59" t="s">
        <v>175</v>
      </c>
      <c r="C591" t="str">
        <f>GetValCell("CC96")</f>
        <v>0.00</v>
      </c>
    </row>
    <row r="592" spans="1:3" ht="12.75">
      <c r="A592" s="59" t="s">
        <v>144</v>
      </c>
      <c r="B592" s="59" t="s">
        <v>40</v>
      </c>
      <c r="C592" t="str">
        <f>GetValCell("CQ96")</f>
        <v>31320391.01</v>
      </c>
    </row>
    <row r="593" spans="1:2" ht="12.75">
      <c r="A593" s="55" t="s">
        <v>160</v>
      </c>
      <c r="B593" s="55" t="s">
        <v>259</v>
      </c>
    </row>
    <row r="594" spans="1:2" ht="12.75">
      <c r="A594" s="53" t="s">
        <v>145</v>
      </c>
      <c r="B594" s="53" t="s">
        <v>260</v>
      </c>
    </row>
    <row r="595" spans="1:3" ht="12.75">
      <c r="A595" s="59" t="s">
        <v>150</v>
      </c>
      <c r="B595" s="59" t="s">
        <v>172</v>
      </c>
      <c r="C595" s="61" t="str">
        <f>GetValCellStr("AV97")</f>
        <v>610</v>
      </c>
    </row>
    <row r="596" spans="1:3" ht="12.75">
      <c r="A596" s="59" t="s">
        <v>144</v>
      </c>
      <c r="B596" s="59" t="s">
        <v>173</v>
      </c>
      <c r="C596" s="17" t="str">
        <f>GetValCell("BA97")</f>
        <v>379819.43</v>
      </c>
    </row>
    <row r="597" spans="1:3" ht="12.75">
      <c r="A597" s="59" t="s">
        <v>144</v>
      </c>
      <c r="B597" s="59" t="s">
        <v>174</v>
      </c>
      <c r="C597" t="str">
        <f>GetValCell("BO97")</f>
        <v>30961087.40</v>
      </c>
    </row>
    <row r="598" spans="1:3" ht="12.75">
      <c r="A598" s="59" t="s">
        <v>144</v>
      </c>
      <c r="B598" s="59" t="s">
        <v>175</v>
      </c>
      <c r="C598" t="str">
        <f>GetValCell("CC97")</f>
        <v>0.00</v>
      </c>
    </row>
    <row r="599" spans="1:3" ht="12.75">
      <c r="A599" s="59" t="s">
        <v>144</v>
      </c>
      <c r="B599" s="59" t="s">
        <v>40</v>
      </c>
      <c r="C599" t="str">
        <f>GetValCell("CQ97")</f>
        <v>31340906.83</v>
      </c>
    </row>
    <row r="600" spans="1:2" ht="12.75">
      <c r="A600" s="55" t="s">
        <v>160</v>
      </c>
      <c r="B600" s="55" t="s">
        <v>260</v>
      </c>
    </row>
    <row r="601" spans="1:2" ht="12.75">
      <c r="A601" s="55" t="s">
        <v>160</v>
      </c>
      <c r="B601" s="55" t="s">
        <v>257</v>
      </c>
    </row>
    <row r="602" spans="1:2" ht="12.75">
      <c r="A602" s="53" t="s">
        <v>145</v>
      </c>
      <c r="B602" s="53" t="s">
        <v>261</v>
      </c>
    </row>
    <row r="603" spans="1:2" ht="12.75">
      <c r="A603" s="53" t="s">
        <v>145</v>
      </c>
      <c r="B603" s="53" t="s">
        <v>243</v>
      </c>
    </row>
    <row r="604" spans="1:3" ht="12.75">
      <c r="A604" s="59" t="s">
        <v>150</v>
      </c>
      <c r="B604" s="59" t="s">
        <v>172</v>
      </c>
      <c r="C604" s="61">
        <f>GetValCellStr("AV98")</f>
      </c>
    </row>
    <row r="605" spans="1:3" ht="12.75">
      <c r="A605" s="59" t="s">
        <v>144</v>
      </c>
      <c r="B605" s="59" t="s">
        <v>173</v>
      </c>
      <c r="C605" s="17" t="str">
        <f>GetValCell("BA98")</f>
        <v>0.00</v>
      </c>
    </row>
    <row r="606" spans="1:3" ht="12.75">
      <c r="A606" s="59" t="s">
        <v>144</v>
      </c>
      <c r="B606" s="59" t="s">
        <v>174</v>
      </c>
      <c r="C606" t="str">
        <f>GetValCell("BO98")</f>
        <v>0.00</v>
      </c>
    </row>
    <row r="607" spans="1:3" ht="12.75">
      <c r="A607" s="59" t="s">
        <v>144</v>
      </c>
      <c r="B607" s="59" t="s">
        <v>175</v>
      </c>
      <c r="C607" t="str">
        <f>GetValCell("CC98")</f>
        <v>0.00</v>
      </c>
    </row>
    <row r="608" spans="1:3" ht="12.75">
      <c r="A608" s="59" t="s">
        <v>144</v>
      </c>
      <c r="B608" s="59" t="s">
        <v>40</v>
      </c>
      <c r="C608" t="str">
        <f>GetValCell("CQ98")</f>
        <v>0.00</v>
      </c>
    </row>
    <row r="609" spans="1:2" ht="12.75">
      <c r="A609" s="55" t="s">
        <v>160</v>
      </c>
      <c r="B609" s="55" t="s">
        <v>243</v>
      </c>
    </row>
    <row r="610" spans="1:2" ht="12.75">
      <c r="A610" s="53" t="s">
        <v>145</v>
      </c>
      <c r="B610" s="53" t="s">
        <v>244</v>
      </c>
    </row>
    <row r="611" spans="1:3" ht="12.75">
      <c r="A611" s="59" t="s">
        <v>150</v>
      </c>
      <c r="B611" s="59" t="s">
        <v>172</v>
      </c>
      <c r="C611" s="61" t="str">
        <f>GetValCellStr("AV99")</f>
        <v>520</v>
      </c>
    </row>
    <row r="612" spans="1:3" ht="12.75">
      <c r="A612" s="59" t="s">
        <v>144</v>
      </c>
      <c r="B612" s="59" t="s">
        <v>173</v>
      </c>
      <c r="C612" s="17" t="str">
        <f>GetValCell("BA99")</f>
        <v>0.00</v>
      </c>
    </row>
    <row r="613" spans="1:3" ht="12.75">
      <c r="A613" s="59" t="s">
        <v>144</v>
      </c>
      <c r="B613" s="59" t="s">
        <v>174</v>
      </c>
      <c r="C613" t="str">
        <f>GetValCell("BO99")</f>
        <v>0.00</v>
      </c>
    </row>
    <row r="614" spans="1:3" ht="12.75">
      <c r="A614" s="59" t="s">
        <v>144</v>
      </c>
      <c r="B614" s="59" t="s">
        <v>175</v>
      </c>
      <c r="C614" t="str">
        <f>GetValCell("CC99")</f>
        <v>0.00</v>
      </c>
    </row>
    <row r="615" spans="1:3" ht="12.75">
      <c r="A615" s="59" t="s">
        <v>144</v>
      </c>
      <c r="B615" s="59" t="s">
        <v>40</v>
      </c>
      <c r="C615" t="str">
        <f>GetValCell("CQ99")</f>
        <v>0.00</v>
      </c>
    </row>
    <row r="616" spans="1:2" ht="12.75">
      <c r="A616" s="55" t="s">
        <v>160</v>
      </c>
      <c r="B616" s="55" t="s">
        <v>244</v>
      </c>
    </row>
    <row r="617" spans="1:2" ht="12.75">
      <c r="A617" s="53" t="s">
        <v>145</v>
      </c>
      <c r="B617" s="53" t="s">
        <v>245</v>
      </c>
    </row>
    <row r="618" spans="1:3" ht="12.75">
      <c r="A618" s="59" t="s">
        <v>150</v>
      </c>
      <c r="B618" s="59" t="s">
        <v>172</v>
      </c>
      <c r="C618" s="61" t="str">
        <f>GetValCellStr("AV100")</f>
        <v>620</v>
      </c>
    </row>
    <row r="619" spans="1:3" ht="12.75">
      <c r="A619" s="59" t="s">
        <v>144</v>
      </c>
      <c r="B619" s="59" t="s">
        <v>173</v>
      </c>
      <c r="C619" s="17" t="str">
        <f>GetValCell("BA100")</f>
        <v>0.00</v>
      </c>
    </row>
    <row r="620" spans="1:3" ht="12.75">
      <c r="A620" s="59" t="s">
        <v>144</v>
      </c>
      <c r="B620" s="59" t="s">
        <v>174</v>
      </c>
      <c r="C620" t="str">
        <f>GetValCell("BO100")</f>
        <v>0.00</v>
      </c>
    </row>
    <row r="621" spans="1:3" ht="12.75">
      <c r="A621" s="59" t="s">
        <v>144</v>
      </c>
      <c r="B621" s="59" t="s">
        <v>175</v>
      </c>
      <c r="C621" t="str">
        <f>GetValCell("CC100")</f>
        <v>0.00</v>
      </c>
    </row>
    <row r="622" spans="1:3" ht="12.75">
      <c r="A622" s="59" t="s">
        <v>144</v>
      </c>
      <c r="B622" s="59" t="s">
        <v>40</v>
      </c>
      <c r="C622" t="str">
        <f>GetValCell("CQ100")</f>
        <v>0.00</v>
      </c>
    </row>
    <row r="623" spans="1:2" ht="12.75">
      <c r="A623" s="55" t="s">
        <v>160</v>
      </c>
      <c r="B623" s="55" t="s">
        <v>245</v>
      </c>
    </row>
    <row r="624" spans="1:2" ht="12.75">
      <c r="A624" s="55" t="s">
        <v>160</v>
      </c>
      <c r="B624" s="55" t="s">
        <v>261</v>
      </c>
    </row>
    <row r="625" spans="1:2" ht="12.75">
      <c r="A625" s="53" t="s">
        <v>145</v>
      </c>
      <c r="B625" s="53" t="s">
        <v>262</v>
      </c>
    </row>
    <row r="626" spans="1:2" ht="12.75">
      <c r="A626" s="53" t="s">
        <v>145</v>
      </c>
      <c r="B626" s="53" t="s">
        <v>243</v>
      </c>
    </row>
    <row r="627" spans="1:3" ht="12.75">
      <c r="A627" s="59" t="s">
        <v>150</v>
      </c>
      <c r="B627" s="59" t="s">
        <v>172</v>
      </c>
      <c r="C627" s="61">
        <f>GetValCellStr("AV101")</f>
      </c>
    </row>
    <row r="628" spans="1:3" ht="12.75">
      <c r="A628" s="59" t="s">
        <v>144</v>
      </c>
      <c r="B628" s="59" t="s">
        <v>173</v>
      </c>
      <c r="C628" s="17" t="str">
        <f>GetValCell("BA101")</f>
        <v>0.00</v>
      </c>
    </row>
    <row r="629" spans="1:3" ht="12.75">
      <c r="A629" s="59" t="s">
        <v>144</v>
      </c>
      <c r="B629" s="59" t="s">
        <v>174</v>
      </c>
      <c r="C629" t="str">
        <f>GetValCell("BO101")</f>
        <v>0.00</v>
      </c>
    </row>
    <row r="630" spans="1:3" ht="12.75">
      <c r="A630" s="59" t="s">
        <v>144</v>
      </c>
      <c r="B630" s="59" t="s">
        <v>175</v>
      </c>
      <c r="C630" t="str">
        <f>GetValCell("CC101")</f>
        <v>0.00</v>
      </c>
    </row>
    <row r="631" spans="1:3" ht="12.75">
      <c r="A631" s="59" t="s">
        <v>144</v>
      </c>
      <c r="B631" s="59" t="s">
        <v>40</v>
      </c>
      <c r="C631" t="str">
        <f>GetValCell("CQ101")</f>
        <v>0.00</v>
      </c>
    </row>
    <row r="632" spans="1:2" ht="12.75">
      <c r="A632" s="55" t="s">
        <v>160</v>
      </c>
      <c r="B632" s="55" t="s">
        <v>243</v>
      </c>
    </row>
    <row r="633" spans="1:2" ht="12.75">
      <c r="A633" s="53" t="s">
        <v>145</v>
      </c>
      <c r="B633" s="53" t="s">
        <v>244</v>
      </c>
    </row>
    <row r="634" spans="1:3" ht="12.75">
      <c r="A634" s="59" t="s">
        <v>150</v>
      </c>
      <c r="B634" s="59" t="s">
        <v>172</v>
      </c>
      <c r="C634" s="61" t="str">
        <f>GetValCellStr("AV102")</f>
        <v>530</v>
      </c>
    </row>
    <row r="635" spans="1:3" ht="12.75">
      <c r="A635" s="59" t="s">
        <v>144</v>
      </c>
      <c r="B635" s="59" t="s">
        <v>173</v>
      </c>
      <c r="C635" s="17" t="str">
        <f>GetValCell("BA102")</f>
        <v>0.00</v>
      </c>
    </row>
    <row r="636" spans="1:3" ht="12.75">
      <c r="A636" s="59" t="s">
        <v>144</v>
      </c>
      <c r="B636" s="59" t="s">
        <v>174</v>
      </c>
      <c r="C636" t="str">
        <f>GetValCell("BO102")</f>
        <v>0.00</v>
      </c>
    </row>
    <row r="637" spans="1:3" ht="12.75">
      <c r="A637" s="59" t="s">
        <v>144</v>
      </c>
      <c r="B637" s="59" t="s">
        <v>175</v>
      </c>
      <c r="C637" t="str">
        <f>GetValCell("CC102")</f>
        <v>0.00</v>
      </c>
    </row>
    <row r="638" spans="1:3" ht="12.75">
      <c r="A638" s="59" t="s">
        <v>144</v>
      </c>
      <c r="B638" s="59" t="s">
        <v>40</v>
      </c>
      <c r="C638" t="str">
        <f>GetValCell("CQ102")</f>
        <v>0.00</v>
      </c>
    </row>
    <row r="639" spans="1:2" ht="12.75">
      <c r="A639" s="55" t="s">
        <v>160</v>
      </c>
      <c r="B639" s="55" t="s">
        <v>244</v>
      </c>
    </row>
    <row r="640" spans="1:2" ht="12.75">
      <c r="A640" s="53" t="s">
        <v>145</v>
      </c>
      <c r="B640" s="53" t="s">
        <v>245</v>
      </c>
    </row>
    <row r="641" spans="1:3" ht="12.75">
      <c r="A641" s="59" t="s">
        <v>150</v>
      </c>
      <c r="B641" s="59" t="s">
        <v>172</v>
      </c>
      <c r="C641" s="61" t="str">
        <f>GetValCellStr("AV103")</f>
        <v>630</v>
      </c>
    </row>
    <row r="642" spans="1:3" ht="12.75">
      <c r="A642" s="59" t="s">
        <v>144</v>
      </c>
      <c r="B642" s="59" t="s">
        <v>173</v>
      </c>
      <c r="C642" s="17" t="str">
        <f>GetValCell("BA103")</f>
        <v>0.00</v>
      </c>
    </row>
    <row r="643" spans="1:3" ht="12.75">
      <c r="A643" s="59" t="s">
        <v>144</v>
      </c>
      <c r="B643" s="59" t="s">
        <v>174</v>
      </c>
      <c r="C643" t="str">
        <f>GetValCell("BO103")</f>
        <v>0.00</v>
      </c>
    </row>
    <row r="644" spans="1:3" ht="12.75">
      <c r="A644" s="59" t="s">
        <v>144</v>
      </c>
      <c r="B644" s="59" t="s">
        <v>175</v>
      </c>
      <c r="C644" t="str">
        <f>GetValCell("CC103")</f>
        <v>0.00</v>
      </c>
    </row>
    <row r="645" spans="1:3" ht="12.75">
      <c r="A645" s="59" t="s">
        <v>144</v>
      </c>
      <c r="B645" s="59" t="s">
        <v>40</v>
      </c>
      <c r="C645" t="str">
        <f>GetValCell("CQ103")</f>
        <v>0.00</v>
      </c>
    </row>
    <row r="646" spans="1:2" ht="12.75">
      <c r="A646" s="55" t="s">
        <v>160</v>
      </c>
      <c r="B646" s="55" t="s">
        <v>245</v>
      </c>
    </row>
    <row r="647" spans="1:2" ht="12.75">
      <c r="A647" s="55" t="s">
        <v>160</v>
      </c>
      <c r="B647" s="55" t="s">
        <v>262</v>
      </c>
    </row>
    <row r="648" spans="1:2" ht="12.75">
      <c r="A648" s="53" t="s">
        <v>145</v>
      </c>
      <c r="B648" s="53" t="s">
        <v>263</v>
      </c>
    </row>
    <row r="649" spans="1:2" ht="12.75">
      <c r="A649" s="53" t="s">
        <v>145</v>
      </c>
      <c r="B649" s="53" t="s">
        <v>264</v>
      </c>
    </row>
    <row r="650" spans="1:3" ht="12.75">
      <c r="A650" s="59" t="s">
        <v>150</v>
      </c>
      <c r="B650" s="59" t="s">
        <v>172</v>
      </c>
      <c r="C650" s="61">
        <f>GetValCellStr("AV104")</f>
      </c>
    </row>
    <row r="651" spans="1:3" ht="12.75">
      <c r="A651" s="59" t="s">
        <v>144</v>
      </c>
      <c r="B651" s="59" t="s">
        <v>173</v>
      </c>
      <c r="C651" s="17" t="str">
        <f>GetValCell("BA104")</f>
        <v>0.00</v>
      </c>
    </row>
    <row r="652" spans="1:3" ht="12.75">
      <c r="A652" s="59" t="s">
        <v>144</v>
      </c>
      <c r="B652" s="59" t="s">
        <v>174</v>
      </c>
      <c r="C652" t="str">
        <f>GetValCell("BO104")</f>
        <v>0.00</v>
      </c>
    </row>
    <row r="653" spans="1:3" ht="12.75">
      <c r="A653" s="59" t="s">
        <v>144</v>
      </c>
      <c r="B653" s="59" t="s">
        <v>175</v>
      </c>
      <c r="C653" t="str">
        <f>GetValCell("CC104")</f>
        <v>0.00</v>
      </c>
    </row>
    <row r="654" spans="1:3" ht="12.75">
      <c r="A654" s="59" t="s">
        <v>144</v>
      </c>
      <c r="B654" s="59" t="s">
        <v>40</v>
      </c>
      <c r="C654" t="str">
        <f>GetValCell("CQ104")</f>
        <v>0.00</v>
      </c>
    </row>
    <row r="655" spans="1:2" ht="12.75">
      <c r="A655" s="55" t="s">
        <v>160</v>
      </c>
      <c r="B655" s="55" t="s">
        <v>264</v>
      </c>
    </row>
    <row r="656" spans="1:2" ht="12.75">
      <c r="A656" s="53" t="s">
        <v>145</v>
      </c>
      <c r="B656" s="53" t="s">
        <v>265</v>
      </c>
    </row>
    <row r="657" spans="1:3" ht="12.75">
      <c r="A657" s="59" t="s">
        <v>150</v>
      </c>
      <c r="B657" s="59" t="s">
        <v>172</v>
      </c>
      <c r="C657" s="61" t="str">
        <f>GetValCellStr("AV105")</f>
        <v>540</v>
      </c>
    </row>
    <row r="658" spans="1:3" ht="12.75">
      <c r="A658" s="59" t="s">
        <v>144</v>
      </c>
      <c r="B658" s="59" t="s">
        <v>173</v>
      </c>
      <c r="C658" s="17" t="str">
        <f>GetValCell("BA105")</f>
        <v>0.00</v>
      </c>
    </row>
    <row r="659" spans="1:3" ht="12.75">
      <c r="A659" s="59" t="s">
        <v>144</v>
      </c>
      <c r="B659" s="59" t="s">
        <v>174</v>
      </c>
      <c r="C659" t="str">
        <f>GetValCell("BO105")</f>
        <v>0.00</v>
      </c>
    </row>
    <row r="660" spans="1:3" ht="12.75">
      <c r="A660" s="59" t="s">
        <v>144</v>
      </c>
      <c r="B660" s="59" t="s">
        <v>175</v>
      </c>
      <c r="C660" t="str">
        <f>GetValCell("CC105")</f>
        <v>0.00</v>
      </c>
    </row>
    <row r="661" spans="1:3" ht="12.75">
      <c r="A661" s="59" t="s">
        <v>144</v>
      </c>
      <c r="B661" s="59" t="s">
        <v>40</v>
      </c>
      <c r="C661" t="str">
        <f>GetValCell("CQ105")</f>
        <v>0.00</v>
      </c>
    </row>
    <row r="662" spans="1:2" ht="12.75">
      <c r="A662" s="55" t="s">
        <v>160</v>
      </c>
      <c r="B662" s="55" t="s">
        <v>265</v>
      </c>
    </row>
    <row r="663" spans="1:2" ht="12.75">
      <c r="A663" s="53" t="s">
        <v>145</v>
      </c>
      <c r="B663" s="53" t="s">
        <v>266</v>
      </c>
    </row>
    <row r="664" spans="1:3" ht="12.75">
      <c r="A664" s="59" t="s">
        <v>150</v>
      </c>
      <c r="B664" s="59" t="s">
        <v>172</v>
      </c>
      <c r="C664" s="61" t="str">
        <f>GetValCellStr("AV106")</f>
        <v>640</v>
      </c>
    </row>
    <row r="665" spans="1:3" ht="12.75">
      <c r="A665" s="59" t="s">
        <v>144</v>
      </c>
      <c r="B665" s="59" t="s">
        <v>173</v>
      </c>
      <c r="C665" s="17" t="str">
        <f>GetValCell("BA106")</f>
        <v>0.00</v>
      </c>
    </row>
    <row r="666" spans="1:3" ht="12.75">
      <c r="A666" s="59" t="s">
        <v>144</v>
      </c>
      <c r="B666" s="59" t="s">
        <v>174</v>
      </c>
      <c r="C666" t="str">
        <f>GetValCell("BO106")</f>
        <v>0.00</v>
      </c>
    </row>
    <row r="667" spans="1:3" ht="12.75">
      <c r="A667" s="59" t="s">
        <v>144</v>
      </c>
      <c r="B667" s="59" t="s">
        <v>175</v>
      </c>
      <c r="C667" t="str">
        <f>GetValCell("CC106")</f>
        <v>0.00</v>
      </c>
    </row>
    <row r="668" spans="1:3" ht="12.75">
      <c r="A668" s="59" t="s">
        <v>144</v>
      </c>
      <c r="B668" s="59" t="s">
        <v>40</v>
      </c>
      <c r="C668" t="str">
        <f>GetValCell("CQ106")</f>
        <v>0.00</v>
      </c>
    </row>
    <row r="669" spans="1:2" ht="12.75">
      <c r="A669" s="55" t="s">
        <v>160</v>
      </c>
      <c r="B669" s="55" t="s">
        <v>266</v>
      </c>
    </row>
    <row r="670" spans="1:2" ht="12.75">
      <c r="A670" s="55" t="s">
        <v>160</v>
      </c>
      <c r="B670" s="55" t="s">
        <v>263</v>
      </c>
    </row>
    <row r="671" spans="1:2" ht="12.75">
      <c r="A671" s="53" t="s">
        <v>145</v>
      </c>
      <c r="B671" s="53" t="s">
        <v>267</v>
      </c>
    </row>
    <row r="672" spans="1:2" ht="12.75">
      <c r="A672" s="53" t="s">
        <v>145</v>
      </c>
      <c r="B672" s="53" t="s">
        <v>243</v>
      </c>
    </row>
    <row r="673" spans="1:3" ht="12.75">
      <c r="A673" s="59" t="s">
        <v>150</v>
      </c>
      <c r="B673" s="59" t="s">
        <v>172</v>
      </c>
      <c r="C673" s="61">
        <f>GetValCellStr("AV107")</f>
      </c>
    </row>
    <row r="674" spans="1:3" ht="12.75">
      <c r="A674" s="59" t="s">
        <v>144</v>
      </c>
      <c r="B674" s="59" t="s">
        <v>173</v>
      </c>
      <c r="C674" s="17" t="str">
        <f>GetValCell("BA107")</f>
        <v>0.00</v>
      </c>
    </row>
    <row r="675" spans="1:3" ht="12.75">
      <c r="A675" s="59" t="s">
        <v>144</v>
      </c>
      <c r="B675" s="59" t="s">
        <v>174</v>
      </c>
      <c r="C675" t="str">
        <f>GetValCell("BO107")</f>
        <v>0.00</v>
      </c>
    </row>
    <row r="676" spans="1:3" ht="12.75">
      <c r="A676" s="59" t="s">
        <v>144</v>
      </c>
      <c r="B676" s="59" t="s">
        <v>175</v>
      </c>
      <c r="C676" t="str">
        <f>GetValCell("CC107")</f>
        <v>0.00</v>
      </c>
    </row>
    <row r="677" spans="1:3" ht="12.75">
      <c r="A677" s="59" t="s">
        <v>144</v>
      </c>
      <c r="B677" s="59" t="s">
        <v>40</v>
      </c>
      <c r="C677" t="str">
        <f>GetValCell("CQ107")</f>
        <v>0.00</v>
      </c>
    </row>
    <row r="678" spans="1:2" ht="12.75">
      <c r="A678" s="55" t="s">
        <v>160</v>
      </c>
      <c r="B678" s="55" t="s">
        <v>243</v>
      </c>
    </row>
    <row r="679" spans="1:2" ht="12.75">
      <c r="A679" s="53" t="s">
        <v>145</v>
      </c>
      <c r="B679" s="53" t="s">
        <v>244</v>
      </c>
    </row>
    <row r="680" spans="1:3" ht="12.75">
      <c r="A680" s="59" t="s">
        <v>150</v>
      </c>
      <c r="B680" s="59" t="s">
        <v>172</v>
      </c>
      <c r="C680" s="61" t="str">
        <f>GetValCellStr("AV108")</f>
        <v>550</v>
      </c>
    </row>
    <row r="681" spans="1:3" ht="12.75">
      <c r="A681" s="59" t="s">
        <v>144</v>
      </c>
      <c r="B681" s="59" t="s">
        <v>173</v>
      </c>
      <c r="C681" s="17" t="str">
        <f>GetValCell("BA108")</f>
        <v>0.00</v>
      </c>
    </row>
    <row r="682" spans="1:3" ht="12.75">
      <c r="A682" s="59" t="s">
        <v>144</v>
      </c>
      <c r="B682" s="59" t="s">
        <v>174</v>
      </c>
      <c r="C682" t="str">
        <f>GetValCell("BO108")</f>
        <v>0.00</v>
      </c>
    </row>
    <row r="683" spans="1:3" ht="12.75">
      <c r="A683" s="59" t="s">
        <v>144</v>
      </c>
      <c r="B683" s="59" t="s">
        <v>175</v>
      </c>
      <c r="C683" t="str">
        <f>GetValCell("CC108")</f>
        <v>0.00</v>
      </c>
    </row>
    <row r="684" spans="1:3" ht="12.75">
      <c r="A684" s="59" t="s">
        <v>144</v>
      </c>
      <c r="B684" s="59" t="s">
        <v>40</v>
      </c>
      <c r="C684" t="str">
        <f>GetValCell("CQ108")</f>
        <v>0.00</v>
      </c>
    </row>
    <row r="685" spans="1:2" ht="12.75">
      <c r="A685" s="55" t="s">
        <v>160</v>
      </c>
      <c r="B685" s="55" t="s">
        <v>244</v>
      </c>
    </row>
    <row r="686" spans="1:2" ht="12.75">
      <c r="A686" s="53" t="s">
        <v>145</v>
      </c>
      <c r="B686" s="53" t="s">
        <v>245</v>
      </c>
    </row>
    <row r="687" spans="1:3" ht="12.75">
      <c r="A687" s="59" t="s">
        <v>150</v>
      </c>
      <c r="B687" s="59" t="s">
        <v>172</v>
      </c>
      <c r="C687" s="61" t="str">
        <f>GetValCellStr("AV109")</f>
        <v>650</v>
      </c>
    </row>
    <row r="688" spans="1:3" ht="12.75">
      <c r="A688" s="59" t="s">
        <v>144</v>
      </c>
      <c r="B688" s="59" t="s">
        <v>173</v>
      </c>
      <c r="C688" s="17" t="str">
        <f>GetValCell("BA109")</f>
        <v>0.00</v>
      </c>
    </row>
    <row r="689" spans="1:3" ht="12.75">
      <c r="A689" s="59" t="s">
        <v>144</v>
      </c>
      <c r="B689" s="59" t="s">
        <v>174</v>
      </c>
      <c r="C689" t="str">
        <f>GetValCell("BO109")</f>
        <v>0.00</v>
      </c>
    </row>
    <row r="690" spans="1:3" ht="12.75">
      <c r="A690" s="59" t="s">
        <v>144</v>
      </c>
      <c r="B690" s="59" t="s">
        <v>175</v>
      </c>
      <c r="C690" t="str">
        <f>GetValCell("CC109")</f>
        <v>0.00</v>
      </c>
    </row>
    <row r="691" spans="1:3" ht="12.75">
      <c r="A691" s="59" t="s">
        <v>144</v>
      </c>
      <c r="B691" s="59" t="s">
        <v>40</v>
      </c>
      <c r="C691" t="str">
        <f>GetValCell("CQ109")</f>
        <v>0.00</v>
      </c>
    </row>
    <row r="692" spans="1:2" ht="12.75">
      <c r="A692" s="55" t="s">
        <v>160</v>
      </c>
      <c r="B692" s="55" t="s">
        <v>245</v>
      </c>
    </row>
    <row r="693" spans="1:2" ht="12.75">
      <c r="A693" s="55" t="s">
        <v>160</v>
      </c>
      <c r="B693" s="55" t="s">
        <v>267</v>
      </c>
    </row>
    <row r="694" spans="1:2" ht="12.75">
      <c r="A694" s="53" t="s">
        <v>145</v>
      </c>
      <c r="B694" s="53" t="s">
        <v>268</v>
      </c>
    </row>
    <row r="695" spans="1:2" ht="12.75">
      <c r="A695" s="53" t="s">
        <v>145</v>
      </c>
      <c r="B695" s="53" t="s">
        <v>269</v>
      </c>
    </row>
    <row r="696" spans="1:3" ht="12.75">
      <c r="A696" s="59" t="s">
        <v>150</v>
      </c>
      <c r="B696" s="59" t="s">
        <v>172</v>
      </c>
      <c r="C696" s="61">
        <f>GetValCellStr("AV110")</f>
      </c>
    </row>
    <row r="697" spans="1:3" ht="12.75">
      <c r="A697" s="59" t="s">
        <v>144</v>
      </c>
      <c r="B697" s="59" t="s">
        <v>173</v>
      </c>
      <c r="C697" s="17" t="str">
        <f>GetValCell("BA110")</f>
        <v>0.00</v>
      </c>
    </row>
    <row r="698" spans="1:3" ht="12.75">
      <c r="A698" s="59" t="s">
        <v>144</v>
      </c>
      <c r="B698" s="59" t="s">
        <v>174</v>
      </c>
      <c r="C698" t="str">
        <f>GetValCell("BO110")</f>
        <v>-20917255.71</v>
      </c>
    </row>
    <row r="699" spans="1:3" ht="12.75">
      <c r="A699" s="59" t="s">
        <v>144</v>
      </c>
      <c r="B699" s="59" t="s">
        <v>175</v>
      </c>
      <c r="C699" t="str">
        <f>GetValCell("CC110")</f>
        <v>0.00</v>
      </c>
    </row>
    <row r="700" spans="1:3" ht="12.75">
      <c r="A700" s="59" t="s">
        <v>144</v>
      </c>
      <c r="B700" s="59" t="s">
        <v>40</v>
      </c>
      <c r="C700" t="str">
        <f>GetValCell("CQ110")</f>
        <v>-20917255.71</v>
      </c>
    </row>
    <row r="701" spans="1:2" ht="12.75">
      <c r="A701" s="55" t="s">
        <v>160</v>
      </c>
      <c r="B701" s="55" t="s">
        <v>269</v>
      </c>
    </row>
    <row r="702" spans="1:2" ht="12.75">
      <c r="A702" s="53" t="s">
        <v>145</v>
      </c>
      <c r="B702" s="53" t="s">
        <v>270</v>
      </c>
    </row>
    <row r="703" spans="1:3" ht="12.75">
      <c r="A703" s="59" t="s">
        <v>150</v>
      </c>
      <c r="B703" s="59" t="s">
        <v>172</v>
      </c>
      <c r="C703" s="61" t="str">
        <f>GetValCellStr("AV111")</f>
        <v>560</v>
      </c>
    </row>
    <row r="704" spans="1:3" ht="12.75">
      <c r="A704" s="59" t="s">
        <v>144</v>
      </c>
      <c r="B704" s="59" t="s">
        <v>173</v>
      </c>
      <c r="C704" s="17" t="str">
        <f>GetValCell("BA111")</f>
        <v>327390.65</v>
      </c>
    </row>
    <row r="705" spans="1:3" ht="12.75">
      <c r="A705" s="59" t="s">
        <v>144</v>
      </c>
      <c r="B705" s="59" t="s">
        <v>174</v>
      </c>
      <c r="C705" t="str">
        <f>GetValCell("BO111")</f>
        <v>41147099.42</v>
      </c>
    </row>
    <row r="706" spans="1:3" ht="12.75">
      <c r="A706" s="59" t="s">
        <v>144</v>
      </c>
      <c r="B706" s="59" t="s">
        <v>175</v>
      </c>
      <c r="C706" t="str">
        <f>GetValCell("CC111")</f>
        <v>0.00</v>
      </c>
    </row>
    <row r="707" spans="1:3" ht="12.75">
      <c r="A707" s="59" t="s">
        <v>144</v>
      </c>
      <c r="B707" s="59" t="s">
        <v>40</v>
      </c>
      <c r="C707" t="str">
        <f>GetValCell("CQ111")</f>
        <v>41474490.07</v>
      </c>
    </row>
    <row r="708" spans="1:2" ht="12.75">
      <c r="A708" s="55" t="s">
        <v>160</v>
      </c>
      <c r="B708" s="55" t="s">
        <v>270</v>
      </c>
    </row>
    <row r="709" spans="1:2" ht="12.75">
      <c r="A709" s="53" t="s">
        <v>145</v>
      </c>
      <c r="B709" s="53" t="s">
        <v>271</v>
      </c>
    </row>
    <row r="710" spans="1:3" ht="12.75">
      <c r="A710" s="59" t="s">
        <v>150</v>
      </c>
      <c r="B710" s="59" t="s">
        <v>172</v>
      </c>
      <c r="C710" s="61" t="str">
        <f>GetValCellStr("AV112")</f>
        <v>660</v>
      </c>
    </row>
    <row r="711" spans="1:3" ht="12.75">
      <c r="A711" s="59" t="s">
        <v>144</v>
      </c>
      <c r="B711" s="59" t="s">
        <v>173</v>
      </c>
      <c r="C711" s="17" t="str">
        <f>GetValCell("BA112")</f>
        <v>327390.65</v>
      </c>
    </row>
    <row r="712" spans="1:3" ht="12.75">
      <c r="A712" s="59" t="s">
        <v>144</v>
      </c>
      <c r="B712" s="59" t="s">
        <v>174</v>
      </c>
      <c r="C712" t="str">
        <f>GetValCell("BO112")</f>
        <v>62064355.13</v>
      </c>
    </row>
    <row r="713" spans="1:3" ht="12.75">
      <c r="A713" s="59" t="s">
        <v>144</v>
      </c>
      <c r="B713" s="59" t="s">
        <v>175</v>
      </c>
      <c r="C713" t="str">
        <f>GetValCell("CC112")</f>
        <v>0.00</v>
      </c>
    </row>
    <row r="714" spans="1:3" ht="12.75">
      <c r="A714" s="59" t="s">
        <v>144</v>
      </c>
      <c r="B714" s="59" t="s">
        <v>40</v>
      </c>
      <c r="C714" t="str">
        <f>GetValCell("CQ112")</f>
        <v>62391745.78</v>
      </c>
    </row>
    <row r="715" spans="1:2" ht="12.75">
      <c r="A715" s="55" t="s">
        <v>160</v>
      </c>
      <c r="B715" s="55" t="s">
        <v>271</v>
      </c>
    </row>
    <row r="716" spans="1:2" ht="12.75">
      <c r="A716" s="55" t="s">
        <v>160</v>
      </c>
      <c r="B716" s="55" t="s">
        <v>268</v>
      </c>
    </row>
    <row r="717" spans="1:2" ht="12.75">
      <c r="A717" s="55" t="s">
        <v>160</v>
      </c>
      <c r="B717" s="55" t="s">
        <v>255</v>
      </c>
    </row>
    <row r="718" spans="1:2" ht="12.75">
      <c r="A718" s="53" t="s">
        <v>145</v>
      </c>
      <c r="B718" s="53" t="s">
        <v>272</v>
      </c>
    </row>
    <row r="719" spans="1:2" ht="12.75">
      <c r="A719" s="53" t="s">
        <v>145</v>
      </c>
      <c r="B719" s="53" t="s">
        <v>273</v>
      </c>
    </row>
    <row r="720" spans="1:3" ht="12.75">
      <c r="A720" s="59" t="s">
        <v>150</v>
      </c>
      <c r="B720" s="59" t="s">
        <v>172</v>
      </c>
      <c r="C720" s="61">
        <f>GetValCellStr("AV116")</f>
      </c>
    </row>
    <row r="721" spans="1:3" ht="12.75">
      <c r="A721" s="59" t="s">
        <v>144</v>
      </c>
      <c r="B721" s="59" t="s">
        <v>173</v>
      </c>
      <c r="C721" s="17" t="str">
        <f>GetValCell("BA116")</f>
        <v>0.00</v>
      </c>
    </row>
    <row r="722" spans="1:3" ht="12.75">
      <c r="A722" s="59" t="s">
        <v>144</v>
      </c>
      <c r="B722" s="59" t="s">
        <v>174</v>
      </c>
      <c r="C722" t="str">
        <f>GetValCell("BO116")</f>
        <v>0.00</v>
      </c>
    </row>
    <row r="723" spans="1:3" ht="12.75">
      <c r="A723" s="59" t="s">
        <v>144</v>
      </c>
      <c r="B723" s="59" t="s">
        <v>175</v>
      </c>
      <c r="C723" t="str">
        <f>GetValCell("CC116")</f>
        <v>0.00</v>
      </c>
    </row>
    <row r="724" spans="1:3" ht="12.75">
      <c r="A724" s="59" t="s">
        <v>144</v>
      </c>
      <c r="B724" s="59" t="s">
        <v>40</v>
      </c>
      <c r="C724" t="str">
        <f>GetValCell("CQ116")</f>
        <v>0.00</v>
      </c>
    </row>
    <row r="725" spans="1:2" ht="12.75">
      <c r="A725" s="55" t="s">
        <v>160</v>
      </c>
      <c r="B725" s="55" t="s">
        <v>273</v>
      </c>
    </row>
    <row r="726" spans="1:2" ht="12.75">
      <c r="A726" s="53" t="s">
        <v>145</v>
      </c>
      <c r="B726" s="53" t="s">
        <v>274</v>
      </c>
    </row>
    <row r="727" spans="1:2" ht="12.75">
      <c r="A727" s="53" t="s">
        <v>145</v>
      </c>
      <c r="B727" s="53" t="s">
        <v>269</v>
      </c>
    </row>
    <row r="728" spans="1:3" ht="12.75">
      <c r="A728" s="59" t="s">
        <v>150</v>
      </c>
      <c r="B728" s="59" t="s">
        <v>172</v>
      </c>
      <c r="C728" s="61">
        <f>GetValCellStr("AV117")</f>
      </c>
    </row>
    <row r="729" spans="1:3" ht="12.75">
      <c r="A729" s="59" t="s">
        <v>144</v>
      </c>
      <c r="B729" s="59" t="s">
        <v>173</v>
      </c>
      <c r="C729" s="17" t="str">
        <f>GetValCell("BA117")</f>
        <v>0.00</v>
      </c>
    </row>
    <row r="730" spans="1:3" ht="12.75">
      <c r="A730" s="59" t="s">
        <v>144</v>
      </c>
      <c r="B730" s="59" t="s">
        <v>174</v>
      </c>
      <c r="C730" t="str">
        <f>GetValCell("BO117")</f>
        <v>0.00</v>
      </c>
    </row>
    <row r="731" spans="1:3" ht="12.75">
      <c r="A731" s="59" t="s">
        <v>144</v>
      </c>
      <c r="B731" s="59" t="s">
        <v>175</v>
      </c>
      <c r="C731" t="str">
        <f>GetValCell("CC117")</f>
        <v>0.00</v>
      </c>
    </row>
    <row r="732" spans="1:3" ht="12.75">
      <c r="A732" s="59" t="s">
        <v>144</v>
      </c>
      <c r="B732" s="59" t="s">
        <v>40</v>
      </c>
      <c r="C732" t="str">
        <f>GetValCell("CQ117")</f>
        <v>0.00</v>
      </c>
    </row>
    <row r="733" spans="1:2" ht="12.75">
      <c r="A733" s="55" t="s">
        <v>160</v>
      </c>
      <c r="B733" s="55" t="s">
        <v>269</v>
      </c>
    </row>
    <row r="734" spans="1:2" ht="12.75">
      <c r="A734" s="53" t="s">
        <v>145</v>
      </c>
      <c r="B734" s="53" t="s">
        <v>270</v>
      </c>
    </row>
    <row r="735" spans="1:3" ht="12.75">
      <c r="A735" s="59" t="s">
        <v>150</v>
      </c>
      <c r="B735" s="59" t="s">
        <v>172</v>
      </c>
      <c r="C735" s="61" t="str">
        <f>GetValCellStr("AV118")</f>
        <v>710</v>
      </c>
    </row>
    <row r="736" spans="1:3" ht="12.75">
      <c r="A736" s="59" t="s">
        <v>144</v>
      </c>
      <c r="B736" s="59" t="s">
        <v>173</v>
      </c>
      <c r="C736" s="17" t="str">
        <f>GetValCell("BA118")</f>
        <v>0.00</v>
      </c>
    </row>
    <row r="737" spans="1:3" ht="12.75">
      <c r="A737" s="59" t="s">
        <v>144</v>
      </c>
      <c r="B737" s="59" t="s">
        <v>174</v>
      </c>
      <c r="C737" t="str">
        <f>GetValCell("BO118")</f>
        <v>0.00</v>
      </c>
    </row>
    <row r="738" spans="1:3" ht="12.75">
      <c r="A738" s="59" t="s">
        <v>144</v>
      </c>
      <c r="B738" s="59" t="s">
        <v>175</v>
      </c>
      <c r="C738" t="str">
        <f>GetValCell("CC118")</f>
        <v>0.00</v>
      </c>
    </row>
    <row r="739" spans="1:3" ht="12.75">
      <c r="A739" s="59" t="s">
        <v>144</v>
      </c>
      <c r="B739" s="59" t="s">
        <v>40</v>
      </c>
      <c r="C739" t="str">
        <f>GetValCell("CQ118")</f>
        <v>0.00</v>
      </c>
    </row>
    <row r="740" spans="1:2" ht="12.75">
      <c r="A740" s="55" t="s">
        <v>160</v>
      </c>
      <c r="B740" s="55" t="s">
        <v>270</v>
      </c>
    </row>
    <row r="741" spans="1:2" ht="12.75">
      <c r="A741" s="53" t="s">
        <v>145</v>
      </c>
      <c r="B741" s="53" t="s">
        <v>271</v>
      </c>
    </row>
    <row r="742" spans="1:3" ht="12.75">
      <c r="A742" s="59" t="s">
        <v>150</v>
      </c>
      <c r="B742" s="59" t="s">
        <v>172</v>
      </c>
      <c r="C742" s="61" t="str">
        <f>GetValCellStr("AV119")</f>
        <v>810</v>
      </c>
    </row>
    <row r="743" spans="1:3" ht="12.75">
      <c r="A743" s="59" t="s">
        <v>144</v>
      </c>
      <c r="B743" s="59" t="s">
        <v>173</v>
      </c>
      <c r="C743" s="17" t="str">
        <f>GetValCell("BA119")</f>
        <v>0.00</v>
      </c>
    </row>
    <row r="744" spans="1:3" ht="12.75">
      <c r="A744" s="59" t="s">
        <v>144</v>
      </c>
      <c r="B744" s="59" t="s">
        <v>174</v>
      </c>
      <c r="C744" t="str">
        <f>GetValCell("BO119")</f>
        <v>0.00</v>
      </c>
    </row>
    <row r="745" spans="1:3" ht="12.75">
      <c r="A745" s="59" t="s">
        <v>144</v>
      </c>
      <c r="B745" s="59" t="s">
        <v>175</v>
      </c>
      <c r="C745" t="str">
        <f>GetValCell("CC119")</f>
        <v>0.00</v>
      </c>
    </row>
    <row r="746" spans="1:3" ht="12.75">
      <c r="A746" s="59" t="s">
        <v>144</v>
      </c>
      <c r="B746" s="59" t="s">
        <v>40</v>
      </c>
      <c r="C746" t="str">
        <f>GetValCell("CQ119")</f>
        <v>0.00</v>
      </c>
    </row>
    <row r="747" spans="1:2" ht="12.75">
      <c r="A747" s="55" t="s">
        <v>160</v>
      </c>
      <c r="B747" s="55" t="s">
        <v>271</v>
      </c>
    </row>
    <row r="748" spans="1:2" ht="12.75">
      <c r="A748" s="55" t="s">
        <v>160</v>
      </c>
      <c r="B748" s="55" t="s">
        <v>274</v>
      </c>
    </row>
    <row r="749" spans="1:2" ht="12.75">
      <c r="A749" s="53" t="s">
        <v>145</v>
      </c>
      <c r="B749" s="53" t="s">
        <v>275</v>
      </c>
    </row>
    <row r="750" spans="1:2" ht="12.75">
      <c r="A750" s="53" t="s">
        <v>145</v>
      </c>
      <c r="B750" s="53" t="s">
        <v>269</v>
      </c>
    </row>
    <row r="751" spans="1:3" ht="12.75">
      <c r="A751" s="59" t="s">
        <v>150</v>
      </c>
      <c r="B751" s="59" t="s">
        <v>172</v>
      </c>
      <c r="C751" s="61">
        <f>GetValCellStr("AV120")</f>
      </c>
    </row>
    <row r="752" spans="1:3" ht="12.75">
      <c r="A752" s="59" t="s">
        <v>144</v>
      </c>
      <c r="B752" s="59" t="s">
        <v>173</v>
      </c>
      <c r="C752" s="17" t="str">
        <f>GetValCell("BA120")</f>
        <v>0.00</v>
      </c>
    </row>
    <row r="753" spans="1:3" ht="12.75">
      <c r="A753" s="59" t="s">
        <v>144</v>
      </c>
      <c r="B753" s="59" t="s">
        <v>174</v>
      </c>
      <c r="C753" t="str">
        <f>GetValCell("BO120")</f>
        <v>0.00</v>
      </c>
    </row>
    <row r="754" spans="1:3" ht="12.75">
      <c r="A754" s="59" t="s">
        <v>144</v>
      </c>
      <c r="B754" s="59" t="s">
        <v>175</v>
      </c>
      <c r="C754" t="str">
        <f>GetValCell("CC120")</f>
        <v>0.00</v>
      </c>
    </row>
    <row r="755" spans="1:3" ht="12.75">
      <c r="A755" s="59" t="s">
        <v>144</v>
      </c>
      <c r="B755" s="59" t="s">
        <v>40</v>
      </c>
      <c r="C755" t="str">
        <f>GetValCell("CQ120")</f>
        <v>0.00</v>
      </c>
    </row>
    <row r="756" spans="1:2" ht="12.75">
      <c r="A756" s="55" t="s">
        <v>160</v>
      </c>
      <c r="B756" s="55" t="s">
        <v>269</v>
      </c>
    </row>
    <row r="757" spans="1:2" ht="12.75">
      <c r="A757" s="53" t="s">
        <v>145</v>
      </c>
      <c r="B757" s="53" t="s">
        <v>270</v>
      </c>
    </row>
    <row r="758" spans="1:3" ht="12.75">
      <c r="A758" s="59" t="s">
        <v>150</v>
      </c>
      <c r="B758" s="59" t="s">
        <v>172</v>
      </c>
      <c r="C758" s="61" t="str">
        <f>GetValCellStr("AV121")</f>
        <v>720</v>
      </c>
    </row>
    <row r="759" spans="1:3" ht="12.75">
      <c r="A759" s="59" t="s">
        <v>144</v>
      </c>
      <c r="B759" s="59" t="s">
        <v>173</v>
      </c>
      <c r="C759" s="17" t="str">
        <f>GetValCell("BA121")</f>
        <v>0.00</v>
      </c>
    </row>
    <row r="760" spans="1:3" ht="12.75">
      <c r="A760" s="59" t="s">
        <v>144</v>
      </c>
      <c r="B760" s="59" t="s">
        <v>174</v>
      </c>
      <c r="C760" t="str">
        <f>GetValCell("BO121")</f>
        <v>0.00</v>
      </c>
    </row>
    <row r="761" spans="1:3" ht="12.75">
      <c r="A761" s="59" t="s">
        <v>144</v>
      </c>
      <c r="B761" s="59" t="s">
        <v>175</v>
      </c>
      <c r="C761" t="str">
        <f>GetValCell("CC121")</f>
        <v>0.00</v>
      </c>
    </row>
    <row r="762" spans="1:3" ht="12.75">
      <c r="A762" s="59" t="s">
        <v>144</v>
      </c>
      <c r="B762" s="59" t="s">
        <v>40</v>
      </c>
      <c r="C762" t="str">
        <f>GetValCell("CQ121")</f>
        <v>0.00</v>
      </c>
    </row>
    <row r="763" spans="1:2" ht="12.75">
      <c r="A763" s="55" t="s">
        <v>160</v>
      </c>
      <c r="B763" s="55" t="s">
        <v>270</v>
      </c>
    </row>
    <row r="764" spans="1:2" ht="12.75">
      <c r="A764" s="53" t="s">
        <v>145</v>
      </c>
      <c r="B764" s="53" t="s">
        <v>271</v>
      </c>
    </row>
    <row r="765" spans="1:3" ht="12.75">
      <c r="A765" s="59" t="s">
        <v>150</v>
      </c>
      <c r="B765" s="59" t="s">
        <v>172</v>
      </c>
      <c r="C765" s="61" t="str">
        <f>GetValCellStr("AV122")</f>
        <v>820</v>
      </c>
    </row>
    <row r="766" spans="1:3" ht="12.75">
      <c r="A766" s="59" t="s">
        <v>144</v>
      </c>
      <c r="B766" s="59" t="s">
        <v>173</v>
      </c>
      <c r="C766" s="17" t="str">
        <f>GetValCell("BA122")</f>
        <v>0.00</v>
      </c>
    </row>
    <row r="767" spans="1:3" ht="12.75">
      <c r="A767" s="59" t="s">
        <v>144</v>
      </c>
      <c r="B767" s="59" t="s">
        <v>174</v>
      </c>
      <c r="C767" t="str">
        <f>GetValCell("BO122")</f>
        <v>0.00</v>
      </c>
    </row>
    <row r="768" spans="1:3" ht="12.75">
      <c r="A768" s="59" t="s">
        <v>144</v>
      </c>
      <c r="B768" s="59" t="s">
        <v>175</v>
      </c>
      <c r="C768" t="str">
        <f>GetValCell("CC122")</f>
        <v>0.00</v>
      </c>
    </row>
    <row r="769" spans="1:3" ht="12.75">
      <c r="A769" s="59" t="s">
        <v>144</v>
      </c>
      <c r="B769" s="59" t="s">
        <v>40</v>
      </c>
      <c r="C769" t="str">
        <f>GetValCell("CQ122")</f>
        <v>0.00</v>
      </c>
    </row>
    <row r="770" spans="1:2" ht="12.75">
      <c r="A770" s="55" t="s">
        <v>160</v>
      </c>
      <c r="B770" s="55" t="s">
        <v>271</v>
      </c>
    </row>
    <row r="771" spans="1:2" ht="12.75">
      <c r="A771" s="55" t="s">
        <v>160</v>
      </c>
      <c r="B771" s="55" t="s">
        <v>275</v>
      </c>
    </row>
    <row r="772" spans="1:2" ht="12.75">
      <c r="A772" s="53" t="s">
        <v>145</v>
      </c>
      <c r="B772" s="53" t="s">
        <v>276</v>
      </c>
    </row>
    <row r="773" spans="1:2" ht="12.75">
      <c r="A773" s="53" t="s">
        <v>145</v>
      </c>
      <c r="B773" s="53" t="s">
        <v>269</v>
      </c>
    </row>
    <row r="774" spans="1:3" ht="12.75">
      <c r="A774" s="59" t="s">
        <v>150</v>
      </c>
      <c r="B774" s="59" t="s">
        <v>172</v>
      </c>
      <c r="C774" s="61">
        <f>GetValCellStr("AV123")</f>
      </c>
    </row>
    <row r="775" spans="1:3" ht="12.75">
      <c r="A775" s="59" t="s">
        <v>144</v>
      </c>
      <c r="B775" s="59" t="s">
        <v>173</v>
      </c>
      <c r="C775" s="17" t="str">
        <f>GetValCell("BA123")</f>
        <v>0.00</v>
      </c>
    </row>
    <row r="776" spans="1:3" ht="12.75">
      <c r="A776" s="59" t="s">
        <v>144</v>
      </c>
      <c r="B776" s="59" t="s">
        <v>174</v>
      </c>
      <c r="C776" t="str">
        <f>GetValCell("BO123")</f>
        <v>0.00</v>
      </c>
    </row>
    <row r="777" spans="1:3" ht="12.75">
      <c r="A777" s="59" t="s">
        <v>144</v>
      </c>
      <c r="B777" s="59" t="s">
        <v>175</v>
      </c>
      <c r="C777" t="str">
        <f>GetValCell("CC123")</f>
        <v>0.00</v>
      </c>
    </row>
    <row r="778" spans="1:3" ht="12.75">
      <c r="A778" s="59" t="s">
        <v>144</v>
      </c>
      <c r="B778" s="59" t="s">
        <v>40</v>
      </c>
      <c r="C778" t="str">
        <f>GetValCell("CQ123")</f>
        <v>0.00</v>
      </c>
    </row>
    <row r="779" spans="1:2" ht="12.75">
      <c r="A779" s="55" t="s">
        <v>160</v>
      </c>
      <c r="B779" s="55" t="s">
        <v>269</v>
      </c>
    </row>
    <row r="780" spans="1:2" ht="12.75">
      <c r="A780" s="53" t="s">
        <v>145</v>
      </c>
      <c r="B780" s="53" t="s">
        <v>270</v>
      </c>
    </row>
    <row r="781" spans="1:3" ht="12.75">
      <c r="A781" s="59" t="s">
        <v>150</v>
      </c>
      <c r="B781" s="59" t="s">
        <v>172</v>
      </c>
      <c r="C781" s="61" t="str">
        <f>GetValCellStr("AV124")</f>
        <v>730</v>
      </c>
    </row>
    <row r="782" spans="1:3" ht="12.75">
      <c r="A782" s="59" t="s">
        <v>144</v>
      </c>
      <c r="B782" s="59" t="s">
        <v>173</v>
      </c>
      <c r="C782" s="17" t="str">
        <f>GetValCell("BA124")</f>
        <v>630064.50</v>
      </c>
    </row>
    <row r="783" spans="1:3" ht="12.75">
      <c r="A783" s="59" t="s">
        <v>144</v>
      </c>
      <c r="B783" s="59" t="s">
        <v>174</v>
      </c>
      <c r="C783" t="str">
        <f>GetValCell("BO124")</f>
        <v>47809332.00</v>
      </c>
    </row>
    <row r="784" spans="1:3" ht="12.75">
      <c r="A784" s="59" t="s">
        <v>144</v>
      </c>
      <c r="B784" s="59" t="s">
        <v>175</v>
      </c>
      <c r="C784" t="str">
        <f>GetValCell("CC124")</f>
        <v>0.00</v>
      </c>
    </row>
    <row r="785" spans="1:3" ht="12.75">
      <c r="A785" s="59" t="s">
        <v>144</v>
      </c>
      <c r="B785" s="59" t="s">
        <v>40</v>
      </c>
      <c r="C785" t="str">
        <f>GetValCell("CQ124")</f>
        <v>48439396.50</v>
      </c>
    </row>
    <row r="786" spans="1:2" ht="12.75">
      <c r="A786" s="55" t="s">
        <v>160</v>
      </c>
      <c r="B786" s="55" t="s">
        <v>270</v>
      </c>
    </row>
    <row r="787" spans="1:2" ht="12.75">
      <c r="A787" s="53" t="s">
        <v>145</v>
      </c>
      <c r="B787" s="53" t="s">
        <v>271</v>
      </c>
    </row>
    <row r="788" spans="1:3" ht="12.75">
      <c r="A788" s="59" t="s">
        <v>150</v>
      </c>
      <c r="B788" s="59" t="s">
        <v>172</v>
      </c>
      <c r="C788" s="61" t="str">
        <f>GetValCellStr("AV125")</f>
        <v>830</v>
      </c>
    </row>
    <row r="789" spans="1:3" ht="12.75">
      <c r="A789" s="59" t="s">
        <v>144</v>
      </c>
      <c r="B789" s="59" t="s">
        <v>173</v>
      </c>
      <c r="C789" s="17" t="str">
        <f>GetValCell("BA125")</f>
        <v>630064.50</v>
      </c>
    </row>
    <row r="790" spans="1:3" ht="12.75">
      <c r="A790" s="59" t="s">
        <v>144</v>
      </c>
      <c r="B790" s="59" t="s">
        <v>174</v>
      </c>
      <c r="C790" t="str">
        <f>GetValCell("BO125")</f>
        <v>47809332.00</v>
      </c>
    </row>
    <row r="791" spans="1:3" ht="12.75">
      <c r="A791" s="59" t="s">
        <v>144</v>
      </c>
      <c r="B791" s="59" t="s">
        <v>175</v>
      </c>
      <c r="C791" t="str">
        <f>GetValCell("CC125")</f>
        <v>0.00</v>
      </c>
    </row>
    <row r="792" spans="1:3" ht="12.75">
      <c r="A792" s="59" t="s">
        <v>144</v>
      </c>
      <c r="B792" s="59" t="s">
        <v>40</v>
      </c>
      <c r="C792" t="str">
        <f>GetValCell("CQ125")</f>
        <v>48439396.50</v>
      </c>
    </row>
    <row r="793" spans="1:2" ht="12.75">
      <c r="A793" s="55" t="s">
        <v>160</v>
      </c>
      <c r="B793" s="55" t="s">
        <v>271</v>
      </c>
    </row>
    <row r="794" spans="1:2" ht="12.75">
      <c r="A794" s="55" t="s">
        <v>160</v>
      </c>
      <c r="B794" s="55" t="s">
        <v>276</v>
      </c>
    </row>
    <row r="795" spans="1:2" ht="12.75">
      <c r="A795" s="55" t="s">
        <v>160</v>
      </c>
      <c r="B795" s="55" t="s">
        <v>272</v>
      </c>
    </row>
    <row r="796" spans="1:2" ht="12.75">
      <c r="A796" s="55" t="s">
        <v>160</v>
      </c>
      <c r="B796" s="55" t="s">
        <v>253</v>
      </c>
    </row>
    <row r="797" spans="1:2" ht="12.75">
      <c r="A797" s="55" t="s">
        <v>160</v>
      </c>
      <c r="B797" s="55" t="s">
        <v>236</v>
      </c>
    </row>
    <row r="798" spans="1:2" ht="12.75">
      <c r="A798" s="55" t="s">
        <v>160</v>
      </c>
      <c r="B798" s="55" t="s">
        <v>169</v>
      </c>
    </row>
    <row r="799" spans="1:2" ht="12.75">
      <c r="A799" s="55" t="s">
        <v>160</v>
      </c>
      <c r="B799" s="55" t="s">
        <v>146</v>
      </c>
    </row>
    <row r="800" spans="1:2" ht="12.75">
      <c r="A800" s="55" t="s">
        <v>160</v>
      </c>
      <c r="B800" s="55" t="s">
        <v>143</v>
      </c>
    </row>
    <row r="801" spans="1:2" ht="12.75">
      <c r="A801" s="55" t="s">
        <v>277</v>
      </c>
      <c r="B801" s="60" t="s">
        <v>278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20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F1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F%EE&lt;/q&gt;&lt;s&gt;3&lt;/s&gt;&lt;l&gt;2&lt;/l&gt;&lt;u&gt;AccountPeriods&lt;/u&gt;&lt;a&gt;pos_end&lt;/a&gt;&lt;b&gt;end&lt;/b&gt;&lt;m&gt;normal&lt;/m&gt;&lt;r&gt;1&lt;/r&gt;&lt;x&gt;&lt;/x&gt;&lt;y&gt;&lt;/y&gt;&lt;z&gt;DDATE_TO&lt;/z&gt;&lt;/i&gt;&lt;i&gt;&lt;n&gt;NANL_LEVEL&lt;/n&gt;&lt;t&gt;1&lt;/t&gt;&lt;q&gt;%D3%F0%EE%E2%E5%ED%FC+%E0%ED%E0%EB%E8%F2%E8%EA%E8&lt;/q&gt;&lt;s&gt;14&lt;/s&gt;&lt;l&gt;0&lt;/l&gt;&lt;u&gt;&lt;/u&gt;&lt;a&gt;&lt;/a&gt;&lt;b&gt;&lt;/b&gt;&lt;m&gt;&lt;/m&gt;&lt;r&gt;1&lt;/r&gt;&lt;x&gt;&lt;/x&gt;&lt;y&gt;&lt;/y&gt;&lt;z&gt;NANL_LEVEL&lt;/z&gt;&lt;DEFAULT&gt;5&lt;/DEFAULT&gt;&lt;/i&gt;&lt;i&gt;&lt;n&gt;NBL_SEND&lt;/n&gt;&lt;t&gt;3&lt;/t&gt;&lt;q&gt;%CF%E5%F0%E5%ED%E5%F1%F2%E8+%E4%E0%ED%ED%FB%E5+%E2+%F1%E2%EE%E4%ED%FB%E5+%EE%F2%F7%E5%F2%FB&lt;/q&gt;&lt;s&gt;18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23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SUBORG&lt;/n&gt;&lt;t&gt;3&lt;/t&gt;&lt;q&gt;%C2%EA%EB%FE%F7%E0%FF+%EF%EE%E4%F7%E8%ED%E5%ED%ED%FB%E5&lt;/q&gt;&lt;s&gt;6&lt;/s&gt;&lt;l&gt;0&lt;/l&gt;&lt;u&gt;&lt;/u&gt;&lt;a&gt;&lt;/a&gt;&lt;b&gt;&lt;/b&gt;&lt;m&gt;&lt;/m&gt;&lt;r&gt;1&lt;/r&gt;&lt;x&gt;&lt;/x&gt;&lt;y&gt;&lt;/y&gt;&lt;z&gt;NSUBORG&lt;/z&gt;&lt;DEFAULT&gt;0&lt;/DEFAULT&gt;&lt;/i&gt;&lt;i&gt;&lt;n&gt;SBALUNIT&lt;/n&gt;&lt;t&gt;0&lt;/t&gt;&lt;q&gt;%CF%C1%C5&lt;/q&gt;&lt;s&gt;8&lt;/s&gt;&lt;l&gt;2&lt;/l&gt;&lt;u&gt;BalanceUnits&lt;/u&gt;&lt;a&gt;pos_mnemo&lt;/a&gt;&lt;b&gt;mnemo&lt;/b&gt;&lt;m&gt;normal&lt;/m&gt;&lt;r&gt;0&lt;/r&gt;&lt;x&gt;&lt;/x&gt;&lt;y&gt;&lt;/y&gt;&lt;z&gt;SBALUNIT&lt;/z&gt;&lt;/i&gt;&lt;i&gt;&lt;n&gt;SBL_AGENT&lt;/n&gt;&lt;t&gt;0&lt;/t&gt;&lt;q&gt;%CA%EE%ED%F2%F0%E0%E3%E5%ED%F2+%EE%F2%F7%E5%F2%E0&lt;/q&gt;&lt;s&gt;21&lt;/s&gt;&lt;l&gt;2&lt;/l&gt;&lt;u&gt;AGNLIST&lt;/u&gt;&lt;a&gt;pos_agnmnemo&lt;/a&gt;&lt;b&gt;agnmnemo&lt;/b&gt;&lt;m&gt;agents&lt;/m&gt;&lt;r&gt;0&lt;/r&gt;&lt;x&gt;&lt;/x&gt;&lt;y&gt;&lt;/y&gt;&lt;z&gt;SBL_AGENT&lt;/z&gt;&lt;/i&gt;&lt;i&gt;&lt;n&gt;SBL_CATALOG&lt;/n&gt;&lt;t&gt;0&lt;/t&gt;&lt;q&gt;%CA%E0%F2%E0%EB%EE%E3+%EE%F2%F7%E5%F2%E0&lt;/q&gt;&lt;s&gt;22&lt;/s&gt;&lt;l&gt;0&lt;/l&gt;&lt;u&gt;&lt;/u&gt;&lt;a&gt;&lt;/a&gt;&lt;b&gt;&lt;/b&gt;&lt;m&gt;&lt;/m&gt;&lt;r&gt;0&lt;/r&gt;&lt;x&gt;&lt;/x&gt;&lt;y&gt;&lt;/y&gt;&lt;z&gt;SBL_CATALOG&lt;/z&gt;&lt;/i&gt;&lt;i&gt;&lt;n&gt;SBL_FORM&lt;/n&gt;&lt;t&gt;0&lt;/t&gt;&lt;q&gt;%D4%EE%F0%EC%E0+%EE%F2%F7%E5%F2%E0&lt;/q&gt;&lt;s&gt;19&lt;/s&gt;&lt;l&gt;0&lt;/l&gt;&lt;u&gt;&lt;/u&gt;&lt;a&gt;&lt;/a&gt;&lt;b&gt;&lt;/b&gt;&lt;m&gt;&lt;/m&gt;&lt;r&gt;0&lt;/r&gt;&lt;x&gt;&lt;/x&gt;&lt;y&gt;&lt;/y&gt;&lt;z&gt;SBL_FORM&lt;/z&gt;&lt;/i&gt;&lt;i&gt;&lt;n&gt;SBUDG_SYMB&lt;/n&gt;&lt;t&gt;0&lt;/t&gt;&lt;q&gt;%C4%E5%FF%F2%E5%EB%FC%ED%EE%F1%F2%FC+%F1+%F6%E5%EB%E5%E2%FB%EC%E8+%F1%F0%E5%E4%F1%F2%E2%E0%EC%E8&lt;/q&gt;&lt;s&gt;9&lt;/s&gt;&lt;l&gt;0&lt;/l&gt;&lt;u&gt;&lt;/u&gt;&lt;a&gt;&lt;/a&gt;&lt;b&gt;&lt;/b&gt;&lt;m&gt;&lt;/m&gt;&lt;r&gt;0&lt;/r&gt;&lt;x&gt;&lt;/x&gt;&lt;y&gt;&lt;/y&gt;&lt;z&gt;SBUDG_SYMB&lt;/z&gt;&lt;DEFAULT&gt;5;6&lt;/DEFAULT&gt;&lt;/i&gt;&lt;i&gt;&lt;n&gt;SEXPSTRUCT&lt;/n&gt;&lt;t&gt;0&lt;/t&gt;&lt;q&gt;%D1%F2%F0%F3%EA%F2%F3%F0%E0+%F0%E0%F1%F5%EE%E4%EE%E2&lt;/q&gt;&lt;s&gt;12&lt;/s&gt;&lt;l&gt;2&lt;/l&gt;&lt;u&gt;ExpenseStructure&lt;/u&gt;&lt;a&gt;pos_code&lt;/a&gt;&lt;b&gt;code&lt;/b&gt;&lt;m&gt;normal&lt;/m&gt;&lt;r&gt;0&lt;/r&gt;&lt;x&gt;&lt;/x&gt;&lt;y&gt;&lt;/y&gt;&lt;z&gt;SEXPSTRUCT&lt;/z&gt;&lt;/i&gt;&lt;i&gt;&lt;n&gt;SINCOMECLASS&lt;/n&gt;&lt;t&gt;0&lt;/t&gt;&lt;q&gt;%CA%EB%E0%F1%F1%E8%F4%E8%EA%E0%F6%E8%FF+%E4%EE%F5%EE%E4%EE%E2&lt;/q&gt;&lt;s&gt;13&lt;/s&gt;&lt;l&gt;2&lt;/l&gt;&lt;u&gt;IncomeBudgetClassification&lt;/u&gt;&lt;a&gt;pos_code&lt;/a&gt;&lt;b&gt;code&lt;/b&gt;&lt;m&gt;normal&lt;/m&gt;&lt;r&gt;0&lt;/r&gt;&lt;x&gt;&lt;/x&gt;&lt;y&gt;&lt;/y&gt;&lt;z&gt;SINCOMECLASS&lt;/z&gt;&lt;/i&gt;&lt;i&gt;&lt;n&gt;SJUR_PERS1&lt;/n&gt;&lt;t&gt;0&lt;/t&gt;&lt;q&gt;%D3%F7%F0%E5%E6%E4%E5%ED%E8%E5&lt;/q&gt;&lt;s&gt;5&lt;/s&gt;&lt;l&gt;2&lt;/l&gt;&lt;u&gt;JuridicalPersons&lt;/u&gt;&lt;a&gt;pos_code&lt;/a&gt;&lt;b&gt;code&lt;/b&gt;&lt;m&gt;normal&lt;/m&gt;&lt;r&gt;0&lt;/r&gt;&lt;x&gt;&lt;/x&gt;&lt;y&gt;&lt;/y&gt;&lt;z&gt;SJUR_PERS1&lt;/z&gt;&lt;/i&gt;&lt;i&gt;&lt;n&gt;SJUR_PERS2&lt;/n&gt;&lt;t&gt;0&lt;/t&gt;&lt;q&gt;%D3%F7%F0%E5%E4%E8%F2%E5%EB%FC&lt;/q&gt;&lt;s&gt;7&lt;/s&gt;&lt;l&gt;2&lt;/l&gt;&lt;u&gt;JuridicalPersons&lt;/u&gt;&lt;a&gt;pos_code&lt;/a&gt;&lt;b&gt;code&lt;/b&gt;&lt;m&gt;normal&lt;/m&gt;&lt;r&gt;0&lt;/r&gt;&lt;x&gt;&lt;/x&gt;&lt;y&gt;&lt;/y&gt;&lt;z&gt;SJUR_PERS2&lt;/z&gt;&lt;/i&gt;&lt;i&gt;&lt;n&gt;SOUT_SYMB&lt;/n&gt;&lt;t&gt;0&lt;/t&gt;&lt;q&gt;%C4%E5%FF%F2%E5%EB%FC%ED%EE%F1%F2%FC+%EF%EE+%EE%EA%E0%E7%E0%ED%E8%FE+%F3%F1%EB%F3%E3+(%F0%E0%E1%EE%F2)&lt;/q&gt;&lt;s&gt;10&lt;/s&gt;&lt;l&gt;0&lt;/l&gt;&lt;u&gt;&lt;/u&gt;&lt;a&gt;&lt;/a&gt;&lt;b&gt;&lt;/b&gt;&lt;m&gt;&lt;/m&gt;&lt;r&gt;0&lt;/r&gt;&lt;x&gt;&lt;/x&gt;&lt;y&gt;&lt;/y&gt;&lt;z&gt;SOUT_SYMB&lt;/z&gt;&lt;DEFAULT&gt;2;4;7&lt;/DEFAULT&gt;&lt;/i&gt;&lt;i&gt;&lt;n&gt;STIME_SYMB&lt;/n&gt;&lt;t&gt;0&lt;/t&gt;&lt;q&gt;%D1%F0%E5%E4%F1%F2%E2%E0+%E2%EE+%E2%F0%E5%EC%E5%ED%ED%EE%EC+%F0%E0%F1%EF%EE%F0%FF%E6%E5%ED%E8%E8&lt;/q&gt;&lt;s&gt;11&lt;/s&gt;&lt;l&gt;0&lt;/l&gt;&lt;u&gt;&lt;/u&gt;&lt;a&gt;&lt;/a&gt;&lt;b&gt;&lt;/b&gt;&lt;m&gt;&lt;/m&gt;&lt;r&gt;0&lt;/r&gt;&lt;x&gt;&lt;/x&gt;&lt;y&gt;&lt;/y&gt;&lt;z&gt;STIME_SYMB&lt;/z&gt;&lt;DEFAULT&gt;3&lt;/DEFAULT&gt;&lt;/i&gt;&lt;i&gt;&lt;n&gt;SPATH_FOLDER&lt;/n&gt;&lt;t&gt;0&lt;/t&gt;&lt;q&gt;%CF%E0%EF%EA%E0+%E2%FB%E3%F0%F3%E7%EA%E8&lt;/q&gt;&lt;s&gt;15&lt;/s&gt;&lt;l&gt;0&lt;/l&gt;&lt;u&gt;&lt;/u&gt;&lt;a&gt;&lt;/a&gt;&lt;b&gt;&lt;/b&gt;&lt;m&gt;&lt;/m&gt;&lt;r&gt;0&lt;/r&gt;&lt;x&gt;&lt;/x&gt;&lt;y&gt;&lt;/y&gt;&lt;z&gt;SPATH_FOLDER&lt;/z&gt;&lt;/i&gt;&lt;i&gt;&lt;n&gt;SIDEN_TO&lt;/n&gt;&lt;t&gt;0&lt;/t&gt;&lt;q&gt;%C8%E4%E5%ED%F2%E8%F4%E8%EA%E0%F2%EE%F0+%EF%EE%EB%F3%F7%E0%F2%E5%EB%FF&lt;/q&gt;&lt;s&gt;16&lt;/s&gt;&lt;l&gt;0&lt;/l&gt;&lt;u&gt;&lt;/u&gt;&lt;a&gt;&lt;/a&gt;&lt;b&gt;&lt;/b&gt;&lt;m&gt;&lt;/m&gt;&lt;r&gt;0&lt;/r&gt;&lt;x&gt;&lt;/x&gt;&lt;y&gt;&lt;/y&gt;&lt;z&gt;SIDEN_TO&lt;/z&gt;&lt;/i&gt;&lt;i&gt;&lt;n&gt;SIDEN_FIN_TO&lt;/n&gt;&lt;t&gt;0&lt;/t&gt;&lt;q&gt;%C8%E4%E5%ED%F2%E8%F4%E8%EA%E0%F2%EE%F0+%EA%EE%ED%E5%F7%ED%EE%E3%EE+%EF%EE%EB%F3%F7%E0%F2%E5%EB%FF&lt;/q&gt;&lt;s&gt;17&lt;/s&gt;&lt;l&gt;0&lt;/l&gt;&lt;u&gt;&lt;/u&gt;&lt;a&gt;&lt;/a&gt;&lt;b&gt;&lt;/b&gt;&lt;m&gt;&lt;/m&gt;&lt;r&gt;0&lt;/r&gt;&lt;x&gt;&lt;/x&gt;&lt;y&gt;&lt;/y&gt;&lt;z&gt;SIDEN_FIN_TO&lt;/z&gt;&lt;/i&gt;&lt;SP_CODE&gt;PR_FORM_0503721_33N_CREATE&lt;/SP_CODE&gt;&lt;/p&gt;</dc:description>
  <cp:lastModifiedBy>Пользователь</cp:lastModifiedBy>
  <cp:lastPrinted>2015-04-18T04:22:10Z</cp:lastPrinted>
  <dcterms:created xsi:type="dcterms:W3CDTF">2011-07-05T09:38:46Z</dcterms:created>
  <dcterms:modified xsi:type="dcterms:W3CDTF">2015-04-18T04:24:03Z</dcterms:modified>
  <cp:category/>
  <cp:version/>
  <cp:contentType/>
  <cp:contentStatus/>
</cp:coreProperties>
</file>